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na\Desktop\FINANCIJE 2026\Rebalans II\"/>
    </mc:Choice>
  </mc:AlternateContent>
  <xr:revisionPtr revIDLastSave="0" documentId="13_ncr:1_{02E71F97-546F-4BB2-9E50-18169A2DA0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Uvod" sheetId="12" r:id="rId1"/>
    <sheet name="SAŽETAK" sheetId="10" r:id="rId2"/>
    <sheet name=" Račun prihoda i rashoda" sheetId="3" r:id="rId3"/>
    <sheet name="Prihodi i rashodi po izvorima" sheetId="8" r:id="rId4"/>
    <sheet name="Rashodi prema funkcijskoj kl" sheetId="5" r:id="rId5"/>
    <sheet name="Račun financiranja" sheetId="6" r:id="rId6"/>
    <sheet name="Račun financiranja po izvorima" sheetId="9" r:id="rId7"/>
    <sheet name="Posebni dio" sheetId="16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" i="8" l="1"/>
  <c r="D10" i="8" s="1"/>
  <c r="C11" i="8"/>
  <c r="C10" i="8" s="1"/>
  <c r="C27" i="8"/>
  <c r="C26" i="8" s="1"/>
  <c r="C37" i="8"/>
  <c r="C230" i="16"/>
  <c r="G28" i="10"/>
  <c r="H26" i="10" l="1"/>
  <c r="H28" i="10" s="1"/>
  <c r="C125" i="16"/>
  <c r="D125" i="16"/>
  <c r="B125" i="16"/>
  <c r="B27" i="8"/>
  <c r="B37" i="8"/>
  <c r="D24" i="3"/>
  <c r="D25" i="3"/>
  <c r="H13" i="10"/>
  <c r="F32" i="3"/>
  <c r="F27" i="3"/>
  <c r="F28" i="3"/>
  <c r="F29" i="3"/>
  <c r="F30" i="3"/>
  <c r="F26" i="3"/>
  <c r="F18" i="3"/>
  <c r="F17" i="3"/>
  <c r="F13" i="3"/>
  <c r="F14" i="3"/>
  <c r="F15" i="3"/>
  <c r="F16" i="3"/>
  <c r="F12" i="3"/>
  <c r="E11" i="3"/>
  <c r="E10" i="3" s="1"/>
  <c r="C163" i="16"/>
  <c r="C162" i="16" s="1"/>
  <c r="C158" i="16" s="1"/>
  <c r="C157" i="16" s="1"/>
  <c r="C160" i="16"/>
  <c r="C159" i="16"/>
  <c r="C168" i="16"/>
  <c r="D13" i="8"/>
  <c r="D14" i="8"/>
  <c r="D15" i="8"/>
  <c r="D16" i="8"/>
  <c r="D17" i="8"/>
  <c r="D18" i="8"/>
  <c r="D19" i="8"/>
  <c r="D20" i="8"/>
  <c r="D12" i="8"/>
  <c r="D39" i="8"/>
  <c r="D40" i="8"/>
  <c r="D41" i="8"/>
  <c r="D42" i="8"/>
  <c r="D38" i="8"/>
  <c r="D29" i="8"/>
  <c r="D30" i="8"/>
  <c r="D31" i="8"/>
  <c r="D32" i="8"/>
  <c r="D33" i="8"/>
  <c r="D34" i="8"/>
  <c r="D35" i="8"/>
  <c r="D36" i="8"/>
  <c r="D28" i="8"/>
  <c r="B26" i="8" l="1"/>
  <c r="B388" i="16"/>
  <c r="B389" i="16"/>
  <c r="B392" i="16"/>
  <c r="B390" i="16"/>
  <c r="C367" i="16"/>
  <c r="C244" i="16"/>
  <c r="D244" i="16" s="1"/>
  <c r="D129" i="16"/>
  <c r="D130" i="16"/>
  <c r="D457" i="16" l="1"/>
  <c r="D458" i="16"/>
  <c r="C456" i="16"/>
  <c r="C134" i="16"/>
  <c r="C122" i="16" s="1"/>
  <c r="D138" i="16"/>
  <c r="D139" i="16"/>
  <c r="D140" i="16"/>
  <c r="C109" i="16"/>
  <c r="C145" i="16"/>
  <c r="C144" i="16" s="1"/>
  <c r="C143" i="16" s="1"/>
  <c r="C231" i="16"/>
  <c r="C229" i="16" s="1"/>
  <c r="B350" i="16"/>
  <c r="B349" i="16" s="1"/>
  <c r="B347" i="16"/>
  <c r="B343" i="16"/>
  <c r="B339" i="16"/>
  <c r="B338" i="16" s="1"/>
  <c r="B334" i="16"/>
  <c r="B333" i="16" s="1"/>
  <c r="B331" i="16"/>
  <c r="B330" i="16" s="1"/>
  <c r="C375" i="16"/>
  <c r="C374" i="16" s="1"/>
  <c r="C372" i="16"/>
  <c r="C369" i="16"/>
  <c r="C365" i="16"/>
  <c r="C364" i="16" s="1"/>
  <c r="C359" i="16"/>
  <c r="C358" i="16" s="1"/>
  <c r="C356" i="16"/>
  <c r="C355" i="16" s="1"/>
  <c r="C108" i="16" l="1"/>
  <c r="C107" i="16" s="1"/>
  <c r="B329" i="16"/>
  <c r="C368" i="16"/>
  <c r="B342" i="16"/>
  <c r="B341" i="16" s="1"/>
  <c r="C354" i="16"/>
  <c r="C427" i="16"/>
  <c r="C453" i="16"/>
  <c r="C5" i="16" l="1"/>
  <c r="C328" i="16"/>
  <c r="C327" i="16" s="1"/>
  <c r="C353" i="16"/>
  <c r="C352" i="16" s="1"/>
  <c r="C452" i="16"/>
  <c r="C451" i="16" s="1"/>
  <c r="C450" i="16" s="1"/>
  <c r="C100" i="16"/>
  <c r="C86" i="16"/>
  <c r="C7" i="16"/>
  <c r="D463" i="16"/>
  <c r="D462" i="16"/>
  <c r="D461" i="16"/>
  <c r="D460" i="16"/>
  <c r="D459" i="16"/>
  <c r="D456" i="16"/>
  <c r="D455" i="16"/>
  <c r="D454" i="16"/>
  <c r="D453" i="16"/>
  <c r="D448" i="16"/>
  <c r="D447" i="16"/>
  <c r="D446" i="16"/>
  <c r="D445" i="16"/>
  <c r="D444" i="16"/>
  <c r="D443" i="16"/>
  <c r="D442" i="16"/>
  <c r="D441" i="16"/>
  <c r="D440" i="16"/>
  <c r="D439" i="16"/>
  <c r="D438" i="16"/>
  <c r="D437" i="16"/>
  <c r="D436" i="16"/>
  <c r="D435" i="16"/>
  <c r="D434" i="16"/>
  <c r="D433" i="16"/>
  <c r="D432" i="16"/>
  <c r="D431" i="16"/>
  <c r="D430" i="16"/>
  <c r="D429" i="16"/>
  <c r="D428" i="16"/>
  <c r="D426" i="16"/>
  <c r="D425" i="16"/>
  <c r="D424" i="16"/>
  <c r="D423" i="16"/>
  <c r="D422" i="16"/>
  <c r="D421" i="16"/>
  <c r="D420" i="16"/>
  <c r="D419" i="16"/>
  <c r="D418" i="16"/>
  <c r="D417" i="16"/>
  <c r="D416" i="16"/>
  <c r="D415" i="16"/>
  <c r="D414" i="16"/>
  <c r="D413" i="16"/>
  <c r="D412" i="16"/>
  <c r="D410" i="16"/>
  <c r="D409" i="16"/>
  <c r="D408" i="16"/>
  <c r="D407" i="16"/>
  <c r="D405" i="16"/>
  <c r="D404" i="16"/>
  <c r="D403" i="16"/>
  <c r="D402" i="16"/>
  <c r="D399" i="16"/>
  <c r="D398" i="16"/>
  <c r="D397" i="16"/>
  <c r="D396" i="16"/>
  <c r="D395" i="16"/>
  <c r="D393" i="16"/>
  <c r="D392" i="16"/>
  <c r="D391" i="16"/>
  <c r="D390" i="16"/>
  <c r="D389" i="16"/>
  <c r="D388" i="16"/>
  <c r="D387" i="16"/>
  <c r="D386" i="16"/>
  <c r="D385" i="16"/>
  <c r="D384" i="16"/>
  <c r="D383" i="16"/>
  <c r="D382" i="16"/>
  <c r="D381" i="16"/>
  <c r="D380" i="16"/>
  <c r="D379" i="16"/>
  <c r="D376" i="16"/>
  <c r="D375" i="16"/>
  <c r="D374" i="16"/>
  <c r="D373" i="16"/>
  <c r="D372" i="16"/>
  <c r="D371" i="16"/>
  <c r="D370" i="16"/>
  <c r="D369" i="16"/>
  <c r="D368" i="16"/>
  <c r="D366" i="16"/>
  <c r="D365" i="16"/>
  <c r="D364" i="16"/>
  <c r="D363" i="16"/>
  <c r="D362" i="16"/>
  <c r="D361" i="16"/>
  <c r="D360" i="16"/>
  <c r="D359" i="16"/>
  <c r="D358" i="16"/>
  <c r="D357" i="16"/>
  <c r="D356" i="16"/>
  <c r="D355" i="16"/>
  <c r="D351" i="16"/>
  <c r="D350" i="16"/>
  <c r="D349" i="16"/>
  <c r="D348" i="16"/>
  <c r="D347" i="16"/>
  <c r="D346" i="16"/>
  <c r="D345" i="16"/>
  <c r="D344" i="16"/>
  <c r="D343" i="16"/>
  <c r="D340" i="16"/>
  <c r="D339" i="16"/>
  <c r="D338" i="16"/>
  <c r="D337" i="16"/>
  <c r="D336" i="16"/>
  <c r="D335" i="16"/>
  <c r="D334" i="16"/>
  <c r="D333" i="16"/>
  <c r="D332" i="16"/>
  <c r="D331" i="16"/>
  <c r="D330" i="16"/>
  <c r="D326" i="16"/>
  <c r="D325" i="16"/>
  <c r="D324" i="16"/>
  <c r="D323" i="16"/>
  <c r="D322" i="16"/>
  <c r="D321" i="16"/>
  <c r="D319" i="16"/>
  <c r="D318" i="16"/>
  <c r="D317" i="16"/>
  <c r="D316" i="16"/>
  <c r="D315" i="16"/>
  <c r="D314" i="16"/>
  <c r="D313" i="16"/>
  <c r="D312" i="16"/>
  <c r="D311" i="16"/>
  <c r="D310" i="16"/>
  <c r="D309" i="16"/>
  <c r="D308" i="16"/>
  <c r="D307" i="16"/>
  <c r="D306" i="16"/>
  <c r="D305" i="16"/>
  <c r="D304" i="16"/>
  <c r="D303" i="16"/>
  <c r="D302" i="16"/>
  <c r="D301" i="16"/>
  <c r="D300" i="16"/>
  <c r="D299" i="16"/>
  <c r="D298" i="16"/>
  <c r="D297" i="16"/>
  <c r="D296" i="16"/>
  <c r="D295" i="16"/>
  <c r="D294" i="16"/>
  <c r="D293" i="16"/>
  <c r="D292" i="16"/>
  <c r="D291" i="16"/>
  <c r="D290" i="16"/>
  <c r="D288" i="16"/>
  <c r="D287" i="16"/>
  <c r="D286" i="16"/>
  <c r="D285" i="16"/>
  <c r="D284" i="16"/>
  <c r="D283" i="16"/>
  <c r="D282" i="16"/>
  <c r="D281" i="16"/>
  <c r="D280" i="16"/>
  <c r="D279" i="16"/>
  <c r="D278" i="16"/>
  <c r="D277" i="16"/>
  <c r="D276" i="16"/>
  <c r="D275" i="16"/>
  <c r="D274" i="16"/>
  <c r="D271" i="16"/>
  <c r="D270" i="16"/>
  <c r="D269" i="16"/>
  <c r="D266" i="16"/>
  <c r="D265" i="16"/>
  <c r="D264" i="16"/>
  <c r="D263" i="16"/>
  <c r="D262" i="16"/>
  <c r="D261" i="16"/>
  <c r="D260" i="16"/>
  <c r="D259" i="16"/>
  <c r="D258" i="16"/>
  <c r="D257" i="16"/>
  <c r="D256" i="16"/>
  <c r="D255" i="16"/>
  <c r="D254" i="16"/>
  <c r="D253" i="16"/>
  <c r="D252" i="16"/>
  <c r="D251" i="16"/>
  <c r="D250" i="16"/>
  <c r="D249" i="16"/>
  <c r="D248" i="16"/>
  <c r="D247" i="16"/>
  <c r="D246" i="16"/>
  <c r="D243" i="16"/>
  <c r="D242" i="16"/>
  <c r="D241" i="16"/>
  <c r="D240" i="16"/>
  <c r="D239" i="16"/>
  <c r="D238" i="16"/>
  <c r="D237" i="16"/>
  <c r="D236" i="16"/>
  <c r="D234" i="16"/>
  <c r="D233" i="16"/>
  <c r="D232" i="16"/>
  <c r="D228" i="16"/>
  <c r="D227" i="16"/>
  <c r="D226" i="16"/>
  <c r="D225" i="16"/>
  <c r="D224" i="16"/>
  <c r="D223" i="16"/>
  <c r="D222" i="16"/>
  <c r="D221" i="16"/>
  <c r="D220" i="16"/>
  <c r="D219" i="16"/>
  <c r="D218" i="16"/>
  <c r="D217" i="16"/>
  <c r="D216" i="16"/>
  <c r="D215" i="16"/>
  <c r="D214" i="16"/>
  <c r="D213" i="16"/>
  <c r="D212" i="16"/>
  <c r="D211" i="16"/>
  <c r="D210" i="16"/>
  <c r="D209" i="16"/>
  <c r="D208" i="16"/>
  <c r="D207" i="16"/>
  <c r="D206" i="16"/>
  <c r="D205" i="16"/>
  <c r="D204" i="16"/>
  <c r="D203" i="16"/>
  <c r="D202" i="16"/>
  <c r="D201" i="16"/>
  <c r="D200" i="16"/>
  <c r="D199" i="16"/>
  <c r="D198" i="16"/>
  <c r="D197" i="16"/>
  <c r="D196" i="16"/>
  <c r="D195" i="16"/>
  <c r="D194" i="16"/>
  <c r="D193" i="16"/>
  <c r="D191" i="16"/>
  <c r="D190" i="16"/>
  <c r="D189" i="16"/>
  <c r="D188" i="16"/>
  <c r="D187" i="16"/>
  <c r="D186" i="16"/>
  <c r="D185" i="16"/>
  <c r="D183" i="16"/>
  <c r="D182" i="16"/>
  <c r="D181" i="16"/>
  <c r="D180" i="16"/>
  <c r="D179" i="16"/>
  <c r="D178" i="16"/>
  <c r="D175" i="16"/>
  <c r="D174" i="16"/>
  <c r="D173" i="16"/>
  <c r="D172" i="16"/>
  <c r="D171" i="16"/>
  <c r="D170" i="16"/>
  <c r="D169" i="16"/>
  <c r="D168" i="16"/>
  <c r="D167" i="16"/>
  <c r="D166" i="16"/>
  <c r="D165" i="16"/>
  <c r="D164" i="16"/>
  <c r="D163" i="16"/>
  <c r="D162" i="16"/>
  <c r="D161" i="16"/>
  <c r="D160" i="16"/>
  <c r="D159" i="16"/>
  <c r="D158" i="16"/>
  <c r="D157" i="16"/>
  <c r="D156" i="16"/>
  <c r="D155" i="16"/>
  <c r="D154" i="16"/>
  <c r="D153" i="16"/>
  <c r="D152" i="16"/>
  <c r="D151" i="16"/>
  <c r="D150" i="16"/>
  <c r="D149" i="16"/>
  <c r="D148" i="16"/>
  <c r="D147" i="16"/>
  <c r="D146" i="16"/>
  <c r="D145" i="16"/>
  <c r="D144" i="16"/>
  <c r="D143" i="16"/>
  <c r="D142" i="16"/>
  <c r="D141" i="16"/>
  <c r="D137" i="16"/>
  <c r="D136" i="16"/>
  <c r="D135" i="16"/>
  <c r="D133" i="16"/>
  <c r="D132" i="16"/>
  <c r="D128" i="16"/>
  <c r="D127" i="16"/>
  <c r="D124" i="16"/>
  <c r="D123" i="16"/>
  <c r="D121" i="16"/>
  <c r="D120" i="16"/>
  <c r="D119" i="16"/>
  <c r="D118" i="16"/>
  <c r="D117" i="16"/>
  <c r="D116" i="16"/>
  <c r="D115" i="16"/>
  <c r="D114" i="16"/>
  <c r="D113" i="16"/>
  <c r="D112" i="16"/>
  <c r="D111" i="16"/>
  <c r="D110" i="16"/>
  <c r="D106" i="16"/>
  <c r="D105" i="16"/>
  <c r="D104" i="16"/>
  <c r="D103" i="16"/>
  <c r="D102" i="16"/>
  <c r="D101" i="16"/>
  <c r="D99" i="16"/>
  <c r="D98" i="16"/>
  <c r="D97" i="16"/>
  <c r="D96" i="16"/>
  <c r="D95" i="16"/>
  <c r="D94" i="16"/>
  <c r="D93" i="16"/>
  <c r="D92" i="16"/>
  <c r="D89" i="16"/>
  <c r="D88" i="16"/>
  <c r="D87" i="16"/>
  <c r="D83" i="16"/>
  <c r="D82" i="16"/>
  <c r="D81" i="16"/>
  <c r="D80" i="16"/>
  <c r="D79" i="16"/>
  <c r="D78" i="16"/>
  <c r="D77" i="16"/>
  <c r="D76" i="16"/>
  <c r="D75" i="16"/>
  <c r="D74" i="16"/>
  <c r="D73" i="16"/>
  <c r="D72" i="16"/>
  <c r="D71" i="16"/>
  <c r="D70" i="16"/>
  <c r="D68" i="16"/>
  <c r="D67" i="16"/>
  <c r="D66" i="16"/>
  <c r="D64" i="16"/>
  <c r="D63" i="16"/>
  <c r="D61" i="16"/>
  <c r="D60" i="16"/>
  <c r="D59" i="16"/>
  <c r="D58" i="16"/>
  <c r="D56" i="16"/>
  <c r="D54" i="16"/>
  <c r="D52" i="16"/>
  <c r="D51" i="16"/>
  <c r="D50" i="16"/>
  <c r="D49" i="16"/>
  <c r="D48" i="16"/>
  <c r="D46" i="16"/>
  <c r="D45" i="16"/>
  <c r="D44" i="16"/>
  <c r="D43" i="16"/>
  <c r="D42" i="16"/>
  <c r="D40" i="16"/>
  <c r="D39" i="16"/>
  <c r="D36" i="16"/>
  <c r="D34" i="16"/>
  <c r="D32" i="16"/>
  <c r="D31" i="16"/>
  <c r="D29" i="16"/>
  <c r="D28" i="16"/>
  <c r="D26" i="16"/>
  <c r="D25" i="16"/>
  <c r="D23" i="16"/>
  <c r="D22" i="16"/>
  <c r="D21" i="16"/>
  <c r="D20" i="16"/>
  <c r="D19" i="16"/>
  <c r="D16" i="16"/>
  <c r="D15" i="16"/>
  <c r="D13" i="16"/>
  <c r="D12" i="16"/>
  <c r="D11" i="16"/>
  <c r="B320" i="16"/>
  <c r="D320" i="16" s="1"/>
  <c r="B427" i="16"/>
  <c r="B411" i="16"/>
  <c r="D411" i="16" s="1"/>
  <c r="B406" i="16"/>
  <c r="D406" i="16" s="1"/>
  <c r="B378" i="16"/>
  <c r="D378" i="16" s="1"/>
  <c r="B367" i="16"/>
  <c r="D367" i="16" s="1"/>
  <c r="B354" i="16"/>
  <c r="D341" i="16"/>
  <c r="D329" i="16"/>
  <c r="B289" i="16"/>
  <c r="D289" i="16" s="1"/>
  <c r="B273" i="16"/>
  <c r="B272" i="16" s="1"/>
  <c r="D272" i="16" s="1"/>
  <c r="B245" i="16"/>
  <c r="D245" i="16" s="1"/>
  <c r="B244" i="16"/>
  <c r="B235" i="16"/>
  <c r="B231" i="16" s="1"/>
  <c r="D231" i="16" s="1"/>
  <c r="B192" i="16"/>
  <c r="B184" i="16" s="1"/>
  <c r="B176" i="16" s="1"/>
  <c r="B177" i="16"/>
  <c r="D177" i="16" s="1"/>
  <c r="B134" i="16"/>
  <c r="D134" i="16" s="1"/>
  <c r="B131" i="16"/>
  <c r="D131" i="16" s="1"/>
  <c r="B126" i="16"/>
  <c r="D126" i="16" s="1"/>
  <c r="B109" i="16"/>
  <c r="D109" i="16" s="1"/>
  <c r="B100" i="16"/>
  <c r="B91" i="16"/>
  <c r="B90" i="16" s="1"/>
  <c r="B86" i="16" s="1"/>
  <c r="B69" i="16"/>
  <c r="D69" i="16" s="1"/>
  <c r="B65" i="16"/>
  <c r="D65" i="16" s="1"/>
  <c r="B62" i="16"/>
  <c r="D62" i="16" s="1"/>
  <c r="B57" i="16"/>
  <c r="D57" i="16" s="1"/>
  <c r="B55" i="16"/>
  <c r="D55" i="16" s="1"/>
  <c r="B53" i="16"/>
  <c r="D53" i="16" s="1"/>
  <c r="B47" i="16"/>
  <c r="D47" i="16" s="1"/>
  <c r="B41" i="16"/>
  <c r="D41" i="16" s="1"/>
  <c r="B38" i="16"/>
  <c r="B35" i="16"/>
  <c r="B33" i="16"/>
  <c r="D33" i="16" s="1"/>
  <c r="B30" i="16"/>
  <c r="D30" i="16" s="1"/>
  <c r="B27" i="16"/>
  <c r="D27" i="16" s="1"/>
  <c r="B24" i="16"/>
  <c r="D24" i="16" s="1"/>
  <c r="B18" i="16"/>
  <c r="D18" i="16" s="1"/>
  <c r="B14" i="16"/>
  <c r="D14" i="16" s="1"/>
  <c r="B10" i="16"/>
  <c r="D10" i="16" s="1"/>
  <c r="H12" i="10"/>
  <c r="H9" i="10"/>
  <c r="B377" i="16" l="1"/>
  <c r="D377" i="16" s="1"/>
  <c r="B353" i="16"/>
  <c r="D427" i="16"/>
  <c r="D328" i="16"/>
  <c r="D327" i="16" s="1"/>
  <c r="D450" i="16"/>
  <c r="C449" i="16"/>
  <c r="D449" i="16" s="1"/>
  <c r="D452" i="16"/>
  <c r="D451" i="16"/>
  <c r="C85" i="16"/>
  <c r="B37" i="16"/>
  <c r="D37" i="16" s="1"/>
  <c r="D176" i="16"/>
  <c r="B85" i="16"/>
  <c r="B84" i="16" s="1"/>
  <c r="D342" i="16"/>
  <c r="B17" i="16"/>
  <c r="D17" i="16" s="1"/>
  <c r="D38" i="16"/>
  <c r="B9" i="16"/>
  <c r="D9" i="16" s="1"/>
  <c r="B328" i="16"/>
  <c r="B327" i="16" s="1"/>
  <c r="D90" i="16"/>
  <c r="D91" i="16"/>
  <c r="D184" i="16"/>
  <c r="D192" i="16"/>
  <c r="B230" i="16"/>
  <c r="D230" i="16" s="1"/>
  <c r="D273" i="16"/>
  <c r="D354" i="16"/>
  <c r="D353" i="16" s="1"/>
  <c r="D35" i="16"/>
  <c r="D235" i="16"/>
  <c r="B268" i="16"/>
  <c r="B401" i="16"/>
  <c r="D100" i="16"/>
  <c r="D86" i="16"/>
  <c r="C84" i="16"/>
  <c r="D12" i="5"/>
  <c r="D13" i="5"/>
  <c r="D11" i="5"/>
  <c r="D352" i="16" l="1"/>
  <c r="B352" i="16"/>
  <c r="D85" i="16"/>
  <c r="B267" i="16"/>
  <c r="D267" i="16" s="1"/>
  <c r="D229" i="16" s="1"/>
  <c r="D268" i="16"/>
  <c r="B122" i="16"/>
  <c r="B400" i="16"/>
  <c r="D401" i="16"/>
  <c r="B8" i="16"/>
  <c r="D84" i="16"/>
  <c r="H11" i="10"/>
  <c r="G11" i="10"/>
  <c r="H8" i="10"/>
  <c r="G8" i="10"/>
  <c r="F11" i="3"/>
  <c r="F10" i="3" s="1"/>
  <c r="E31" i="3"/>
  <c r="F31" i="3" s="1"/>
  <c r="E25" i="3"/>
  <c r="F25" i="3" s="1"/>
  <c r="D27" i="8"/>
  <c r="D26" i="8" l="1"/>
  <c r="D37" i="8"/>
  <c r="F24" i="3"/>
  <c r="B394" i="16"/>
  <c r="D394" i="16" s="1"/>
  <c r="D400" i="16"/>
  <c r="B108" i="16"/>
  <c r="D122" i="16"/>
  <c r="B7" i="16"/>
  <c r="D8" i="16"/>
  <c r="B229" i="16"/>
  <c r="H14" i="10"/>
  <c r="G14" i="10"/>
  <c r="E24" i="3"/>
  <c r="D108" i="16" l="1"/>
  <c r="B107" i="16"/>
  <c r="D7" i="16"/>
  <c r="D107" i="16" l="1"/>
  <c r="D5" i="16" s="1"/>
  <c r="B5" i="16"/>
  <c r="H21" i="10" l="1"/>
  <c r="G21" i="10"/>
  <c r="F21" i="10"/>
  <c r="F28" i="10" l="1"/>
</calcChain>
</file>

<file path=xl/sharedStrings.xml><?xml version="1.0" encoding="utf-8"?>
<sst xmlns="http://schemas.openxmlformats.org/spreadsheetml/2006/main" count="622" uniqueCount="251">
  <si>
    <t>PRIHODI UKUPNO</t>
  </si>
  <si>
    <t>RASHODI UKUPNO</t>
  </si>
  <si>
    <t>NETO FINANCIRANJE</t>
  </si>
  <si>
    <t>Naziv prihoda</t>
  </si>
  <si>
    <t xml:space="preserve">A. RAČUN PRIHODA I RASHODA </t>
  </si>
  <si>
    <t>Razred</t>
  </si>
  <si>
    <t>Skupina</t>
  </si>
  <si>
    <t>Prihodi poslovanja</t>
  </si>
  <si>
    <t>Prihodi od prodaje nefinancijske imovine</t>
  </si>
  <si>
    <t>Naziv rashoda</t>
  </si>
  <si>
    <t>Rashodi poslovanja</t>
  </si>
  <si>
    <t>Rashodi za zaposlene</t>
  </si>
  <si>
    <t>Rashodi za nabavu nefinancijske imovine</t>
  </si>
  <si>
    <t>RASHODI PREMA FUNKCIJSKOJ KLASIFIKACIJI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</si>
  <si>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</si>
  <si>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</si>
  <si>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</si>
  <si>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</si>
  <si>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</si>
  <si>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Materijalni rashodi</t>
  </si>
  <si>
    <t>Primici od zaduživanja</t>
  </si>
  <si>
    <t>Izdaci za otplatu glavnice primljenih kredita i zajmova</t>
  </si>
  <si>
    <t>A) SAŽETAK RAČUNA PRIHODA I RASHODA</t>
  </si>
  <si>
    <t>B) SAŽETAK RAČUNA FINANCIRANJA</t>
  </si>
  <si>
    <t>Prihodi od prodaje proizvedene dugotrajne imovine</t>
  </si>
  <si>
    <t>Pomoći iz inozemstva i od subjekata unutar općeg proračuna</t>
  </si>
  <si>
    <t>Prihodi iz nadležnog proračuna i od HZZO-a temeljem ugovornih obveza</t>
  </si>
  <si>
    <t>Naziv</t>
  </si>
  <si>
    <t>EUR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</si>
  <si>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</si>
  <si>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</si>
  <si>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</si>
  <si>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</si>
  <si>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</si>
  <si>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</si>
  <si>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PRIHODI POSLOVANJA PREMA EKONOMSKOJ KLASIFIKACIJI</t>
  </si>
  <si>
    <t>RASHODI POSLOVANJA PREMA EKONOMSKOJ KLASIFIKACIJI</t>
  </si>
  <si>
    <t>PRIHODI POSLOVANJA PREMA IZVORIMA FINANCIRANJA</t>
  </si>
  <si>
    <t>RASHODI POSLOVANJA PREMA IZVORIMA FINANCIRANJA</t>
  </si>
  <si>
    <t>Brojčana oznaka i naziv</t>
  </si>
  <si>
    <t>1 Opći prihodi i primici</t>
  </si>
  <si>
    <t xml:space="preserve">  11 Opći prihodi i primici</t>
  </si>
  <si>
    <t>3 Vlastiti prihodi</t>
  </si>
  <si>
    <t xml:space="preserve">  31 Vlastiti prihodi</t>
  </si>
  <si>
    <t>B. RAČUN FINANCIRANJA PREMA EKONOMSKOJ KLASIFIKACIJI</t>
  </si>
  <si>
    <t>B. RAČUN FINANCIRANJA PREMA IZVORIMA FINANCIRANJA</t>
  </si>
  <si>
    <t>PRIMICI UKUPNO</t>
  </si>
  <si>
    <t>8 Namjenski primici od zaduživanja</t>
  </si>
  <si>
    <t xml:space="preserve">  81 Namjenski primici od zaduživanja</t>
  </si>
  <si>
    <t>IZDACI UKUPNO</t>
  </si>
  <si>
    <t>D) VIŠEGODIŠNJI PLAN URAVNOTEŽENJA</t>
  </si>
  <si>
    <t>RAZLIKA - VIŠAK / MANJAK</t>
  </si>
  <si>
    <t xml:space="preserve">C) PRENESENI VIŠAK ILI PRENESENI MANJAK </t>
  </si>
  <si>
    <t xml:space="preserve">Prihodi od financijske imovine </t>
  </si>
  <si>
    <t>Financijski rashodi</t>
  </si>
  <si>
    <t>4 Rashodi za nabavu nefinancijske imovine</t>
  </si>
  <si>
    <t>Prihodi od prodaje proizvoda i robe te pruženih usluga</t>
  </si>
  <si>
    <t>Vrsta rashoda/ izdataka</t>
  </si>
  <si>
    <t>Tekuće donacije</t>
  </si>
  <si>
    <t>BROJČANA OZNAKA I NAZIV</t>
  </si>
  <si>
    <t>09 OBRAZOVANJE</t>
  </si>
  <si>
    <t>11 Opći prihodi i primici</t>
  </si>
  <si>
    <t>22 Višak/manjak prihoda</t>
  </si>
  <si>
    <t>11927 OŠ LAPAD</t>
  </si>
  <si>
    <t>18054001 MATERIJALNI I FINANCIJSKI RASHODI</t>
  </si>
  <si>
    <t>32 Materijalni rashodi</t>
  </si>
  <si>
    <t>3211 Službena putovanja</t>
  </si>
  <si>
    <t>3213 Stručno usavršavanje zaposlenika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</si>
  <si>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</si>
  <si>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</si>
  <si>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</si>
  <si>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</si>
  <si>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3225 Sitni inventar i auto gume</t>
  </si>
  <si>
    <t>3227 Službena, radna i zaštitna odjeća i obuća</t>
  </si>
  <si>
    <t>3231 Usluge telefona, pošte i prijevoza</t>
  </si>
  <si>
    <t>3232 Usluge tekućeg i investicijskog održavanja</t>
  </si>
  <si>
    <t>3233 Usluge promidžbe i informiranja</t>
  </si>
  <si>
    <t>3234 Komunalne usluge</t>
  </si>
  <si>
    <t>3236 Zdravstvene i veterinarske usluge</t>
  </si>
  <si>
    <t>3237 Intelektualne i osobne usluge</t>
  </si>
  <si>
    <t>3238 Računalne usluge</t>
  </si>
  <si>
    <t>3239 Ostale usluge</t>
  </si>
  <si>
    <t>3292 Premije osiguranja</t>
  </si>
  <si>
    <t>3293 Reprezentacija</t>
  </si>
  <si>
    <t>3294 Članarine</t>
  </si>
  <si>
    <t>3295 Pristojbe i naknade</t>
  </si>
  <si>
    <t>3299 Ostali nespomenuti rashodi poslovanja</t>
  </si>
  <si>
    <t>34 Financijski rashodi</t>
  </si>
  <si>
    <t>3431 Bankarske usluge i usluge platnog prometa</t>
  </si>
  <si>
    <t>18054004 REDOVNA DJELATNOST OSNOVNOG OBRAZOVANJA</t>
  </si>
  <si>
    <t>31 Rashodi za zaposlene</t>
  </si>
  <si>
    <t>3111 Plaće za redovan rad</t>
  </si>
  <si>
    <t>3121 Ostali rashodi za zaposlene</t>
  </si>
  <si>
    <t>3132 Doprinos za zdravstveno osiguranje</t>
  </si>
  <si>
    <t>3212 Naknade za prijevoz, za rad na terenu i odvojeni život</t>
  </si>
  <si>
    <t>18055002 OSTALI PROJEKTI U OSNOVNOM ŠKOLSTVU</t>
  </si>
  <si>
    <t>Izvor: 11 Opći prihodi i primici</t>
  </si>
  <si>
    <t>37 Naknade građanima i kućanstvima na temelju osiguranja i druge naknade</t>
  </si>
  <si>
    <t>3722 Naknade građanima i kućanstvima u naravi</t>
  </si>
  <si>
    <t>42 Rashodi za nabavu proizvedene dugotrajne imovine</t>
  </si>
  <si>
    <t>4227 Uređaji, strojevi i oprema za ostale namjene</t>
  </si>
  <si>
    <t>3721 Naknade građanima i kućanstvima u novcu</t>
  </si>
  <si>
    <t>38 Rashodi za donacije, kazne, naknade šteta i kapitalne pomoći</t>
  </si>
  <si>
    <t>3812 Tekuće donacije u naravi</t>
  </si>
  <si>
    <t>4221 Uredska oprema i namještaj</t>
  </si>
  <si>
    <t>18055006 PRODUŽENI BORAVAK</t>
  </si>
  <si>
    <t>3214 Ostale naknade troškova zaposlenima</t>
  </si>
  <si>
    <t>4223 Oprema za održavanje i zaštitu</t>
  </si>
  <si>
    <t>18055021 TEKUĆE I INVESTICIJSKO ODRŽAVANJE IZNAD MINIMALNOG STANDARDA</t>
  </si>
  <si>
    <t>18055023 STRUČNO RAZVOJNE SLUŽBE</t>
  </si>
  <si>
    <t>18055036 ASISTENT U NASTAVI</t>
  </si>
  <si>
    <t>18055037 SUFINANCIRANJE ŠKOLSKOG ŠPORTA</t>
  </si>
  <si>
    <t>18055039 NABAVA ŠKOLSKIH UDŽBENIKA</t>
  </si>
  <si>
    <t>4241 Knjige u knjižnicama</t>
  </si>
  <si>
    <t>18055040 SHEMA ŠKOLSKOG VOĆA</t>
  </si>
  <si>
    <t>18055043 PREHRANA ZA UČENIKE U OSNOVNIM ŠKOLAMA</t>
  </si>
  <si>
    <t>18056002 ŠKOLSKA OPREMA</t>
  </si>
  <si>
    <t>3235 Zakupnine i najamnine</t>
  </si>
  <si>
    <t>Plan za 2026.</t>
  </si>
  <si>
    <t>321 Naknade troškova zaposlenima</t>
  </si>
  <si>
    <t>32111 Dnevnice za službeni put u zemlji</t>
  </si>
  <si>
    <t>32113 Naknade za smještaj na službenom putu u zemlji</t>
  </si>
  <si>
    <t>32115 Naknade za prijevoz na službenom putu u zemlji</t>
  </si>
  <si>
    <t>32131 Seminari, savjetovanja i simpoziji</t>
  </si>
  <si>
    <t>32132 Tečajevi i stručni ispiti</t>
  </si>
  <si>
    <t>322 Rashodi za materijal i energiju</t>
  </si>
  <si>
    <t>32211 Uredski materijal</t>
  </si>
  <si>
    <t>32212 Literatura (publikacije, časopisi, glasila, knjige i ostalo)</t>
  </si>
  <si>
    <t>32214 Materijal i sredstva za čišćenje i održavanje</t>
  </si>
  <si>
    <t>32216 Materijal za higijenske potrebe i njegu</t>
  </si>
  <si>
    <t>32219 Ostali materijal za potrebe redovnog poslovanja</t>
  </si>
  <si>
    <t>32226 Lijekovi</t>
  </si>
  <si>
    <t>32229 Ostali materijal i sirovine</t>
  </si>
  <si>
    <t>32233 Plin</t>
  </si>
  <si>
    <t>32234 Motorni benzin i dizel gorivo</t>
  </si>
  <si>
    <t>32241 Materijal i dijelovi za tekuće i inveticijsko održavanje građevinskih objekata</t>
  </si>
  <si>
    <t>32242 Materijal i dijelovi za tekuće i investicijsko održavanje postrojenja i opreme</t>
  </si>
  <si>
    <t>32251 Sitni inventar</t>
  </si>
  <si>
    <t>32271 Službena, radna i zaštitna odjeća i obuća</t>
  </si>
  <si>
    <t>323 Rashodi za usluge</t>
  </si>
  <si>
    <t>32311 Usluge telefona, telefaksa</t>
  </si>
  <si>
    <t>32313 Poštarina (pisma, tiskanice i sl.)</t>
  </si>
  <si>
    <t>32321 Usluge tekućeg i investicijskog održavanja građevinskih objekata</t>
  </si>
  <si>
    <t>32322 Usluge tekućeg i investicijskog održavanja postrojenja i opreme</t>
  </si>
  <si>
    <t>32329 Ostale usluge tekućeg i investicijskog održavanja</t>
  </si>
  <si>
    <t>32339 Ostale usluge promidžbe i informiranja</t>
  </si>
  <si>
    <t>32341 Opskrba vodom</t>
  </si>
  <si>
    <t>32342 Iznošenje i odvoz smeća</t>
  </si>
  <si>
    <t>32343 Deratizacija i dezinsekcija</t>
  </si>
  <si>
    <t>32344 Dimnjačarske i ekološke usluge</t>
  </si>
  <si>
    <t>32349 Ostale komunalne usluge</t>
  </si>
  <si>
    <t>32354 Licence</t>
  </si>
  <si>
    <t>32361 Obvezni i preventivni zdravstveni pregledi zaposlenika</t>
  </si>
  <si>
    <t>32371 Autorski honorari</t>
  </si>
  <si>
    <t>32372 Ugovori o djelu</t>
  </si>
  <si>
    <t>32375 Geodetsko-katastarske usluge</t>
  </si>
  <si>
    <t>32379 Ostale intelektualne usluge</t>
  </si>
  <si>
    <t>32381 Usluge ažuriranja računalnih baza</t>
  </si>
  <si>
    <t>32389 Ostale računalne usluge</t>
  </si>
  <si>
    <t>32391 Grafičke i tiskarske usluge, usluge kopiranja i uvezivanja i slično</t>
  </si>
  <si>
    <t>32396 Usluge čuvanja imovine i osoba</t>
  </si>
  <si>
    <t>32399 Ostale nespomenute usluge</t>
  </si>
  <si>
    <t>329 Ostali nespomenuti rashodi poslovanja</t>
  </si>
  <si>
    <t>32922 Premije osiguranja ostale imovine</t>
  </si>
  <si>
    <t>32931 Reprezentacija</t>
  </si>
  <si>
    <t>32941 Tuzemne članarine</t>
  </si>
  <si>
    <t>32959 Ostale pristojbe i naknade</t>
  </si>
  <si>
    <t>32999 Ostali nespomenuti rashodi poslovanja</t>
  </si>
  <si>
    <t>343 Ostali financijski rashodi</t>
  </si>
  <si>
    <t>34312 Usluge platnog prometa</t>
  </si>
  <si>
    <t>311 Plaće</t>
  </si>
  <si>
    <t>31111 Plaće za zaposlene</t>
  </si>
  <si>
    <t>312 Ostali rashodi za zaposlene</t>
  </si>
  <si>
    <t>31212 Nagrade</t>
  </si>
  <si>
    <t>31213 Darovi</t>
  </si>
  <si>
    <t>31214 Otpremnine</t>
  </si>
  <si>
    <t>31215 Naknade za bolest, invalidnost i smrtni slučaj</t>
  </si>
  <si>
    <t>31216 Regres za godišnji odmor</t>
  </si>
  <si>
    <t>313 Doprinosi na plaće</t>
  </si>
  <si>
    <t>31321 Doprinosi za obvezno zdravstveno osiguranje</t>
  </si>
  <si>
    <t>32121 Naknade za prijevoz na posao i s posla</t>
  </si>
  <si>
    <t>32955 Novčana naknada poslodavca zbog nezapošljavanja osoba s invaliditetom</t>
  </si>
  <si>
    <t>32231 Električna energija</t>
  </si>
  <si>
    <t>32239 Ostali materijali za proizvodnju energije (ugljen, drva, teško ulje)</t>
  </si>
  <si>
    <t>372 Ostale naknade građanima i kućanstvima iz proračuna</t>
  </si>
  <si>
    <t>37221 Sufinanciranje cijene prijevoza</t>
  </si>
  <si>
    <t>37229 Ostale naknade iz proračuna u naravi</t>
  </si>
  <si>
    <t>422 Postrojenja i oprema</t>
  </si>
  <si>
    <t>42271 Uređaji</t>
  </si>
  <si>
    <t>37219 Ostale naknade iz proračuna u novcu</t>
  </si>
  <si>
    <t>381 Tekuće donacije</t>
  </si>
  <si>
    <t>38129 Ostale tekuće donacije u naravi</t>
  </si>
  <si>
    <t>42211 Računala i računalna oprema</t>
  </si>
  <si>
    <t>42212 Uredski namještaj</t>
  </si>
  <si>
    <t>424 Knjige, umjetnička djela i ostale izložbene vrijednosti</t>
  </si>
  <si>
    <t>42411 Knjige u knjižnici</t>
  </si>
  <si>
    <t>32373 Usluge odvjetnika i pravnog savjetovanja</t>
  </si>
  <si>
    <t>32141 Naknada za korištenje privatnog automobila u službene svrhe</t>
  </si>
  <si>
    <t>32224 Namirnice</t>
  </si>
  <si>
    <t>32363 Laboratorijske usluge</t>
  </si>
  <si>
    <t>32953 Javnobilježničke pristojbe</t>
  </si>
  <si>
    <t>42231 Oprema za grijanje, ventilaciju i hlađenje</t>
  </si>
  <si>
    <t>42233 Oprema za protupožarnu zaštitu (osim vozila)</t>
  </si>
  <si>
    <t>32319 Ostale usluge za komunikaciju i prijevoz</t>
  </si>
  <si>
    <t>42239 Ostala oprema za održavanje i zaštitu</t>
  </si>
  <si>
    <t>UKUPNO</t>
  </si>
  <si>
    <t>Proračun za 2026.</t>
  </si>
  <si>
    <t>Izvor: 41 Potpore za decentralizirane izdatke</t>
  </si>
  <si>
    <t>Izvor: 59 Pomoći iz državnog proračuna za plaće te ostale rashode za zaposlene</t>
  </si>
  <si>
    <t>Izvor: 35 Vlastiti prihodi proračunskih korisnika</t>
  </si>
  <si>
    <t>Izvor: 99 Višak / manjak prihoda proračunskih korisnika</t>
  </si>
  <si>
    <t>Izvor: 65 Donacije i ostali namjenski prihodi proračunskih korisnika</t>
  </si>
  <si>
    <t>Izvor: 52 Namjenske tekuće pomoći</t>
  </si>
  <si>
    <t>Naknade građanima i kućanstvima na temelju osiguranja i druge naknade</t>
  </si>
  <si>
    <t>35 Vlastiti prihodi</t>
  </si>
  <si>
    <t>41 Potpore za decentralizirane izdatke</t>
  </si>
  <si>
    <t xml:space="preserve">52 Namjenske tekuće pomoći </t>
  </si>
  <si>
    <t>59 Pomoći iz državnog proračuna za plaće te ostale rashode za zaposlene</t>
  </si>
  <si>
    <t>65 Donacije i ostali namjenski prihodi</t>
  </si>
  <si>
    <t>99 Višak /manjak prihoda proračunskih   korisnika</t>
  </si>
  <si>
    <t>65 Donacije</t>
  </si>
  <si>
    <t>99 Višak/manjak prihoda proračunskih korisnika</t>
  </si>
  <si>
    <t>Izvor: 5.56 EU fondovi-pomoći</t>
  </si>
  <si>
    <t>4225 Instrumenti, uređaji I strojevi</t>
  </si>
  <si>
    <t>42259 Ostali instrumenti, uređaji I strojevi</t>
  </si>
  <si>
    <t>422 Postrojenja I opreme</t>
  </si>
  <si>
    <t>4227 Uređaji, strojevi I oprema za ostale namjene</t>
  </si>
  <si>
    <t>38 Rashodi za donacije, kazne, naknade šteta I kapitalne pomoći</t>
  </si>
  <si>
    <t>3812 Tekuće donacije naravi</t>
  </si>
  <si>
    <t>59 Pomoći iz dr.pr.za plaće te ostale rashode za zaposlene</t>
  </si>
  <si>
    <t xml:space="preserve">5.56 EU fondovi - Pomoći </t>
  </si>
  <si>
    <t>Povećanje/smanjenje</t>
  </si>
  <si>
    <t>Novi plan 2026.</t>
  </si>
  <si>
    <t>Novi plan za 2026.</t>
  </si>
  <si>
    <r>
      <rPr>
        <b/>
        <sz val="14"/>
        <color theme="1"/>
        <rFont val="Times New Roman"/>
        <family val="1"/>
        <charset val="238"/>
      </rPr>
      <t>OSNOVNA ŠKOLA LAPAD</t>
    </r>
    <r>
      <rPr>
        <sz val="11"/>
        <color theme="1"/>
        <rFont val="Times New Roman"/>
        <family val="1"/>
        <charset val="238"/>
      </rPr>
      <t xml:space="preserve">
Od Batale 26 | 20 000 Dubrovnik | e-mail: tajnistvo@os-lapad-du.skole.hr
Tel: 020/356-100 | OIB: 65525385872 | ŠIFRA: 19-018-002
REPUBLIKA HRVATSKA | DUBROVAČKO-NERETVANSKA ŽUPANIJA | GRAD DUBROVNIK</t>
    </r>
  </si>
  <si>
    <t>URBROJ: 2117-1-129-03-26-1</t>
  </si>
  <si>
    <t>FINANCIJSKI PLAN PRORAČUNSKOG KORISNIKA OSNOVNE ŠKOLE LAPAD
ZA 2026.</t>
  </si>
  <si>
    <t xml:space="preserve">FINANCIJSKI PLAN PRORAČUNSKOG KORISNIKA JEDINICE LOKALNE I PODRUČNE (REGIONALNE) SAMOUPRAVE 
ZA 2026. </t>
  </si>
  <si>
    <t>FINANCIJSKI PLAN PRORAČUNSKOG KORISNIKA JEDINICE LOKALNE I PODRUČNE (REGIONALNE) SAMOUPRAVE 
ZA 2026.</t>
  </si>
  <si>
    <t>KLASA: 400-01/26-01/8</t>
  </si>
  <si>
    <t>Prihodi od upravnih i administrativnih pristojbi</t>
  </si>
  <si>
    <t>99 Višak /manjak proračunskih  korisnika</t>
  </si>
  <si>
    <t>Rashodi za nabavu proizvedene dugotrajne imovine</t>
  </si>
  <si>
    <t>091 Predškolsko i osnovno obrazovanje</t>
  </si>
  <si>
    <t>Preneseni VIŠAK IZ PRETHODNE GODINE</t>
  </si>
  <si>
    <t>Preneseni MANJAK IZ PRETHODNE GODINE</t>
  </si>
  <si>
    <t>UKUPNO PRENESENI NETO REZULTAT</t>
  </si>
  <si>
    <t>UKUPNO ZA URAVNOTEŽENJE (A+B+C)</t>
  </si>
  <si>
    <t>PLANIRANI MANJAK ZA POKRIĆE U IDUĆEM RAZDOBLJU</t>
  </si>
  <si>
    <t>URAVNOTEŽENOST PRORAČUNA</t>
  </si>
  <si>
    <r>
      <t xml:space="preserve">
REBALANS II FINANCIJSKOG PLANA ZA 2026. GODINU 
</t>
    </r>
    <r>
      <rPr>
        <sz val="20"/>
        <color theme="1"/>
        <rFont val="Calibri"/>
        <family val="2"/>
        <scheme val="minor"/>
      </rPr>
      <t>Dubrovnik, 29. rujna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</si>
</sst>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n&quot;_-;\-* #,##0.00\ &quot;kn&quot;_-;_-* &quot;-&quot;??\ &quot;kn&quot;_-;_-@_-"/>
  </numFmts>
  <fonts count="4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MS Sans Serif"/>
      <charset val="238"/>
    </font>
    <font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sz val="11"/>
      <color indexed="19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i/>
      <sz val="14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sz val="11"/>
      <color rgb="FFFF0000"/>
      <name val="Calibri"/>
      <family val="2"/>
      <scheme val="minor"/>
    </font>
    <font>
      <sz val="9"/>
      <color theme="1"/>
      <name val="Verdana"/>
      <family val="2"/>
      <charset val="238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43"/>
        <bgColor indexed="26"/>
      </patternFill>
    </fill>
    <fill>
      <patternFill patternType="solid">
        <fgColor indexed="46"/>
        <bgColor indexed="24"/>
      </patternFill>
    </fill>
    <fill>
      <patternFill patternType="solid">
        <fgColor rgb="FFFFFFCC"/>
      </patternFill>
    </fill>
    <fill>
      <patternFill patternType="solid">
        <fgColor theme="5" tint="0.59999389629810485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">
    <xf numFmtId="0" fontId="0" fillId="0" borderId="0"/>
    <xf numFmtId="0" fontId="6" fillId="0" borderId="0"/>
    <xf numFmtId="0" fontId="13" fillId="0" borderId="0"/>
    <xf numFmtId="0" fontId="3" fillId="0" borderId="0"/>
    <xf numFmtId="0" fontId="14" fillId="0" borderId="0"/>
    <xf numFmtId="44" fontId="14" fillId="0" borderId="0" applyFont="0" applyFill="0" applyBorder="0" applyAlignment="0" applyProtection="0"/>
    <xf numFmtId="0" fontId="15" fillId="0" borderId="0"/>
    <xf numFmtId="0" fontId="17" fillId="8" borderId="0" applyNumberFormat="0" applyBorder="0" applyAlignment="0" applyProtection="0"/>
    <xf numFmtId="0" fontId="18" fillId="6" borderId="0" applyNumberFormat="0" applyBorder="0" applyAlignment="0" applyProtection="0"/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1" fillId="7" borderId="0" applyNumberFormat="0" applyBorder="0" applyAlignment="0" applyProtection="0"/>
    <xf numFmtId="0" fontId="16" fillId="0" borderId="0"/>
    <xf numFmtId="0" fontId="15" fillId="5" borderId="6" applyNumberFormat="0" applyAlignment="0" applyProtection="0"/>
    <xf numFmtId="44" fontId="14" fillId="0" borderId="0" applyFont="0" applyFill="0" applyBorder="0" applyAlignment="0" applyProtection="0"/>
    <xf numFmtId="0" fontId="22" fillId="9" borderId="9" applyNumberFormat="0" applyFont="0" applyAlignment="0" applyProtection="0"/>
    <xf numFmtId="0" fontId="22" fillId="10" borderId="0" applyNumberFormat="0" applyBorder="0" applyAlignment="0" applyProtection="0"/>
  </cellStyleXfs>
  <cellXfs count="163">
    <xf numFmtId="0" fontId="0" fillId="0" borderId="0" xfId="0"/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1" fillId="0" borderId="5" xfId="0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 applyProtection="1">
      <alignment horizontal="right" wrapText="1"/>
    </xf>
    <xf numFmtId="0" fontId="8" fillId="2" borderId="3" xfId="0" applyNumberFormat="1" applyFont="1" applyFill="1" applyBorder="1" applyAlignment="1" applyProtection="1">
      <alignment horizontal="left" vertical="center" wrapText="1"/>
    </xf>
    <xf numFmtId="0" fontId="7" fillId="2" borderId="3" xfId="0" quotePrefix="1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8" fillId="2" borderId="3" xfId="0" applyNumberFormat="1" applyFont="1" applyFill="1" applyBorder="1" applyAlignment="1" applyProtection="1">
      <alignment horizontal="left" vertical="center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0" fontId="7" fillId="2" borderId="3" xfId="0" quotePrefix="1" applyFont="1" applyFill="1" applyBorder="1" applyAlignment="1">
      <alignment horizontal="left" vertical="center" wrapText="1"/>
    </xf>
    <xf numFmtId="0" fontId="5" fillId="4" borderId="4" xfId="0" applyNumberFormat="1" applyFont="1" applyFill="1" applyBorder="1" applyAlignment="1" applyProtection="1">
      <alignment horizontal="center" vertical="center" wrapText="1"/>
    </xf>
    <xf numFmtId="0" fontId="5" fillId="4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8" fillId="2" borderId="3" xfId="0" applyNumberFormat="1" applyFont="1" applyFill="1" applyBorder="1" applyAlignment="1" applyProtection="1">
      <alignment vertical="center" wrapText="1"/>
    </xf>
    <xf numFmtId="0" fontId="6" fillId="2" borderId="3" xfId="0" applyNumberFormat="1" applyFont="1" applyFill="1" applyBorder="1" applyAlignment="1" applyProtection="1">
      <alignment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1" fillId="0" borderId="0" xfId="0" applyFont="1"/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4" fillId="0" borderId="0" xfId="0" applyNumberFormat="1" applyFont="1" applyFill="1" applyBorder="1" applyAlignment="1" applyProtection="1">
      <alignment horizontal="center" vertical="center" wrapText="1"/>
    </xf>
    <xf numFmtId="0" fontId="25" fillId="0" borderId="0" xfId="0" applyFont="1"/>
    <xf numFmtId="0" fontId="13" fillId="2" borderId="3" xfId="0" applyNumberFormat="1" applyFont="1" applyFill="1" applyBorder="1" applyAlignment="1" applyProtection="1">
      <alignment horizontal="left" vertical="center" wrapText="1"/>
    </xf>
    <xf numFmtId="0" fontId="1" fillId="10" borderId="3" xfId="16" applyNumberFormat="1" applyFont="1" applyBorder="1" applyAlignment="1" applyProtection="1">
      <alignment horizontal="left" vertical="center" wrapText="1"/>
    </xf>
    <xf numFmtId="0" fontId="1" fillId="10" borderId="3" xfId="16" applyNumberFormat="1" applyFont="1" applyBorder="1" applyAlignment="1" applyProtection="1">
      <alignment horizontal="center" vertical="center" wrapText="1"/>
    </xf>
    <xf numFmtId="0" fontId="1" fillId="10" borderId="4" xfId="16" applyNumberFormat="1" applyFont="1" applyBorder="1" applyAlignment="1" applyProtection="1">
      <alignment horizontal="center" vertical="center" wrapText="1"/>
    </xf>
    <xf numFmtId="0" fontId="1" fillId="10" borderId="4" xfId="16" applyNumberFormat="1" applyFont="1" applyBorder="1" applyAlignment="1" applyProtection="1">
      <alignment horizontal="left" vertical="center" wrapText="1"/>
    </xf>
    <xf numFmtId="0" fontId="0" fillId="0" borderId="0" xfId="0" applyFont="1"/>
    <xf numFmtId="0" fontId="30" fillId="2" borderId="3" xfId="0" applyNumberFormat="1" applyFont="1" applyFill="1" applyBorder="1" applyAlignment="1" applyProtection="1">
      <alignment horizontal="left" vertical="center" wrapText="1"/>
    </xf>
    <xf numFmtId="0" fontId="31" fillId="2" borderId="3" xfId="0" quotePrefix="1" applyFont="1" applyFill="1" applyBorder="1" applyAlignment="1">
      <alignment horizontal="left" vertical="center" wrapText="1"/>
    </xf>
    <xf numFmtId="0" fontId="30" fillId="2" borderId="3" xfId="0" quotePrefix="1" applyFont="1" applyFill="1" applyBorder="1" applyAlignment="1">
      <alignment horizontal="left" vertical="center"/>
    </xf>
    <xf numFmtId="0" fontId="30" fillId="2" borderId="3" xfId="0" applyNumberFormat="1" applyFont="1" applyFill="1" applyBorder="1" applyAlignment="1" applyProtection="1">
      <alignment vertical="center" wrapText="1"/>
    </xf>
    <xf numFmtId="0" fontId="33" fillId="0" borderId="0" xfId="0" applyNumberFormat="1" applyFont="1" applyFill="1" applyBorder="1" applyAlignment="1" applyProtection="1">
      <alignment horizontal="center" vertical="center" wrapText="1"/>
    </xf>
    <xf numFmtId="0" fontId="29" fillId="0" borderId="0" xfId="0" applyNumberFormat="1" applyFont="1" applyFill="1" applyBorder="1" applyAlignment="1" applyProtection="1">
      <alignment vertical="center" wrapText="1"/>
    </xf>
    <xf numFmtId="0" fontId="28" fillId="0" borderId="0" xfId="0" applyFont="1"/>
    <xf numFmtId="0" fontId="32" fillId="2" borderId="3" xfId="0" applyNumberFormat="1" applyFont="1" applyFill="1" applyBorder="1" applyAlignment="1" applyProtection="1">
      <alignment horizontal="center" vertical="center" wrapText="1"/>
    </xf>
    <xf numFmtId="3" fontId="32" fillId="3" borderId="3" xfId="0" applyNumberFormat="1" applyFont="1" applyFill="1" applyBorder="1" applyAlignment="1">
      <alignment horizontal="right"/>
    </xf>
    <xf numFmtId="0" fontId="32" fillId="0" borderId="1" xfId="0" quotePrefix="1" applyFont="1" applyBorder="1" applyAlignment="1">
      <alignment horizontal="left" wrapText="1"/>
    </xf>
    <xf numFmtId="0" fontId="32" fillId="0" borderId="2" xfId="0" quotePrefix="1" applyFont="1" applyBorder="1" applyAlignment="1">
      <alignment horizontal="left" wrapText="1"/>
    </xf>
    <xf numFmtId="0" fontId="32" fillId="0" borderId="2" xfId="0" quotePrefix="1" applyFont="1" applyBorder="1" applyAlignment="1">
      <alignment horizontal="center" wrapText="1"/>
    </xf>
    <xf numFmtId="0" fontId="32" fillId="0" borderId="2" xfId="0" quotePrefix="1" applyNumberFormat="1" applyFont="1" applyFill="1" applyBorder="1" applyAlignment="1" applyProtection="1">
      <alignment horizontal="left"/>
    </xf>
    <xf numFmtId="3" fontId="32" fillId="0" borderId="3" xfId="0" applyNumberFormat="1" applyFont="1" applyBorder="1" applyAlignment="1">
      <alignment horizontal="right"/>
    </xf>
    <xf numFmtId="3" fontId="32" fillId="0" borderId="3" xfId="0" applyNumberFormat="1" applyFont="1" applyFill="1" applyBorder="1" applyAlignment="1" applyProtection="1">
      <alignment horizontal="right" wrapText="1"/>
    </xf>
    <xf numFmtId="0" fontId="35" fillId="0" borderId="0" xfId="0" quotePrefix="1" applyNumberFormat="1" applyFont="1" applyFill="1" applyBorder="1" applyAlignment="1" applyProtection="1">
      <alignment horizontal="center" vertical="center" wrapText="1"/>
    </xf>
    <xf numFmtId="0" fontId="36" fillId="0" borderId="0" xfId="0" applyNumberFormat="1" applyFont="1" applyFill="1" applyBorder="1" applyAlignment="1" applyProtection="1">
      <alignment horizontal="center" vertical="center" wrapText="1"/>
    </xf>
    <xf numFmtId="0" fontId="30" fillId="0" borderId="0" xfId="0" applyNumberFormat="1" applyFont="1" applyFill="1" applyBorder="1" applyAlignment="1" applyProtection="1"/>
    <xf numFmtId="3" fontId="32" fillId="4" borderId="1" xfId="0" quotePrefix="1" applyNumberFormat="1" applyFont="1" applyFill="1" applyBorder="1" applyAlignment="1">
      <alignment horizontal="right"/>
    </xf>
    <xf numFmtId="3" fontId="32" fillId="4" borderId="3" xfId="0" applyNumberFormat="1" applyFont="1" applyFill="1" applyBorder="1" applyAlignment="1" applyProtection="1">
      <alignment horizontal="right" wrapText="1"/>
    </xf>
    <xf numFmtId="3" fontId="32" fillId="3" borderId="1" xfId="0" quotePrefix="1" applyNumberFormat="1" applyFont="1" applyFill="1" applyBorder="1" applyAlignment="1">
      <alignment horizontal="right"/>
    </xf>
    <xf numFmtId="3" fontId="32" fillId="3" borderId="3" xfId="0" quotePrefix="1" applyNumberFormat="1" applyFont="1" applyFill="1" applyBorder="1" applyAlignment="1">
      <alignment horizontal="right"/>
    </xf>
    <xf numFmtId="0" fontId="12" fillId="0" borderId="5" xfId="0" applyFont="1" applyBorder="1" applyAlignment="1">
      <alignment horizontal="right" vertical="center"/>
    </xf>
    <xf numFmtId="0" fontId="10" fillId="0" borderId="0" xfId="0" applyFont="1" applyAlignment="1">
      <alignment wrapText="1"/>
    </xf>
    <xf numFmtId="0" fontId="37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/>
    <xf numFmtId="0" fontId="34" fillId="0" borderId="0" xfId="0" applyFont="1"/>
    <xf numFmtId="0" fontId="28" fillId="0" borderId="0" xfId="0" quotePrefix="1" applyFont="1"/>
    <xf numFmtId="4" fontId="30" fillId="2" borderId="3" xfId="0" applyNumberFormat="1" applyFont="1" applyFill="1" applyBorder="1" applyAlignment="1">
      <alignment horizontal="right"/>
    </xf>
    <xf numFmtId="0" fontId="35" fillId="0" borderId="0" xfId="0" applyNumberFormat="1" applyFont="1" applyFill="1" applyBorder="1" applyAlignment="1" applyProtection="1">
      <alignment horizontal="center" vertical="center" wrapText="1"/>
    </xf>
    <xf numFmtId="0" fontId="32" fillId="4" borderId="4" xfId="0" applyNumberFormat="1" applyFont="1" applyFill="1" applyBorder="1" applyAlignment="1" applyProtection="1">
      <alignment horizontal="center" vertical="center" wrapText="1"/>
    </xf>
    <xf numFmtId="0" fontId="32" fillId="4" borderId="3" xfId="0" applyNumberFormat="1" applyFont="1" applyFill="1" applyBorder="1" applyAlignment="1" applyProtection="1">
      <alignment horizontal="center" vertical="center" wrapText="1"/>
    </xf>
    <xf numFmtId="0" fontId="32" fillId="9" borderId="9" xfId="15" applyNumberFormat="1" applyFont="1" applyAlignment="1" applyProtection="1">
      <alignment vertical="center" wrapText="1"/>
    </xf>
    <xf numFmtId="0" fontId="31" fillId="2" borderId="3" xfId="0" quotePrefix="1" applyFont="1" applyFill="1" applyBorder="1" applyAlignment="1">
      <alignment horizontal="left" vertical="center"/>
    </xf>
    <xf numFmtId="0" fontId="32" fillId="9" borderId="9" xfId="15" applyNumberFormat="1" applyFont="1" applyAlignment="1" applyProtection="1">
      <alignment horizontal="left" vertical="center" wrapText="1"/>
    </xf>
    <xf numFmtId="0" fontId="30" fillId="0" borderId="0" xfId="0" applyNumberFormat="1" applyFont="1" applyFill="1" applyBorder="1" applyAlignment="1" applyProtection="1">
      <alignment vertical="center" wrapText="1"/>
    </xf>
    <xf numFmtId="4" fontId="32" fillId="0" borderId="3" xfId="0" applyNumberFormat="1" applyFont="1" applyFill="1" applyBorder="1" applyAlignment="1" applyProtection="1">
      <alignment horizontal="center" vertical="center" wrapText="1"/>
    </xf>
    <xf numFmtId="0" fontId="32" fillId="0" borderId="3" xfId="0" applyNumberFormat="1" applyFont="1" applyFill="1" applyBorder="1" applyAlignment="1" applyProtection="1">
      <alignment horizontal="center" vertical="center" wrapText="1"/>
    </xf>
    <xf numFmtId="0" fontId="32" fillId="0" borderId="4" xfId="0" applyNumberFormat="1" applyFont="1" applyFill="1" applyBorder="1" applyAlignment="1" applyProtection="1">
      <alignment horizontal="center" vertical="center" wrapText="1"/>
    </xf>
    <xf numFmtId="0" fontId="32" fillId="0" borderId="4" xfId="0" applyNumberFormat="1" applyFont="1" applyFill="1" applyBorder="1" applyAlignment="1" applyProtection="1">
      <alignment horizontal="left" vertical="center" wrapText="1"/>
    </xf>
    <xf numFmtId="0" fontId="32" fillId="2" borderId="3" xfId="0" applyNumberFormat="1" applyFont="1" applyFill="1" applyBorder="1" applyAlignment="1" applyProtection="1">
      <alignment horizontal="left" vertical="center" wrapText="1"/>
    </xf>
    <xf numFmtId="0" fontId="32" fillId="9" borderId="21" xfId="15" applyNumberFormat="1" applyFont="1" applyBorder="1" applyAlignment="1" applyProtection="1">
      <alignment horizontal="left" vertical="center" wrapText="1"/>
    </xf>
    <xf numFmtId="0" fontId="32" fillId="9" borderId="9" xfId="15" applyFont="1" applyAlignment="1">
      <alignment horizontal="left" vertical="center"/>
    </xf>
    <xf numFmtId="0" fontId="32" fillId="9" borderId="9" xfId="15" applyNumberFormat="1" applyFont="1" applyAlignment="1" applyProtection="1">
      <alignment horizontal="left" vertical="center"/>
    </xf>
    <xf numFmtId="0" fontId="38" fillId="0" borderId="0" xfId="0" applyNumberFormat="1" applyFont="1" applyFill="1" applyBorder="1" applyAlignment="1" applyProtection="1">
      <alignment horizontal="center" vertical="center" wrapText="1"/>
    </xf>
    <xf numFmtId="0" fontId="32" fillId="0" borderId="0" xfId="0" applyNumberFormat="1" applyFont="1" applyFill="1" applyBorder="1" applyAlignment="1" applyProtection="1">
      <alignment vertical="center" wrapText="1"/>
    </xf>
    <xf numFmtId="4" fontId="32" fillId="3" borderId="3" xfId="0" applyNumberFormat="1" applyFont="1" applyFill="1" applyBorder="1" applyAlignment="1">
      <alignment horizontal="right"/>
    </xf>
    <xf numFmtId="4" fontId="32" fillId="0" borderId="3" xfId="0" applyNumberFormat="1" applyFont="1" applyFill="1" applyBorder="1" applyAlignment="1">
      <alignment horizontal="right"/>
    </xf>
    <xf numFmtId="4" fontId="32" fillId="0" borderId="3" xfId="0" applyNumberFormat="1" applyFont="1" applyBorder="1" applyAlignment="1">
      <alignment horizontal="right"/>
    </xf>
    <xf numFmtId="0" fontId="35" fillId="0" borderId="0" xfId="0" applyNumberFormat="1" applyFont="1" applyFill="1" applyBorder="1" applyAlignment="1" applyProtection="1">
      <alignment horizontal="left" wrapText="1"/>
    </xf>
    <xf numFmtId="0" fontId="36" fillId="0" borderId="0" xfId="0" applyNumberFormat="1" applyFont="1" applyFill="1" applyBorder="1" applyAlignment="1" applyProtection="1">
      <alignment wrapText="1"/>
    </xf>
    <xf numFmtId="0" fontId="35" fillId="0" borderId="5" xfId="0" applyNumberFormat="1" applyFont="1" applyFill="1" applyBorder="1" applyAlignment="1" applyProtection="1">
      <alignment horizontal="center" vertical="center" wrapText="1"/>
    </xf>
    <xf numFmtId="0" fontId="32" fillId="3" borderId="1" xfId="0" applyFont="1" applyFill="1" applyBorder="1" applyAlignment="1">
      <alignment horizontal="left" vertical="center"/>
    </xf>
    <xf numFmtId="0" fontId="30" fillId="3" borderId="2" xfId="0" applyNumberFormat="1" applyFont="1" applyFill="1" applyBorder="1" applyAlignment="1" applyProtection="1">
      <alignment vertical="center"/>
    </xf>
    <xf numFmtId="0" fontId="32" fillId="9" borderId="3" xfId="15" applyNumberFormat="1" applyFont="1" applyBorder="1" applyAlignment="1" applyProtection="1">
      <alignment vertical="center" wrapText="1"/>
    </xf>
    <xf numFmtId="0" fontId="32" fillId="9" borderId="21" xfId="15" applyNumberFormat="1" applyFont="1" applyBorder="1" applyAlignment="1" applyProtection="1">
      <alignment vertical="center" wrapText="1"/>
    </xf>
    <xf numFmtId="4" fontId="32" fillId="9" borderId="3" xfId="15" applyNumberFormat="1" applyFont="1" applyBorder="1" applyAlignment="1">
      <alignment horizontal="right"/>
    </xf>
    <xf numFmtId="0" fontId="41" fillId="0" borderId="0" xfId="0" applyFont="1"/>
    <xf numFmtId="0" fontId="42" fillId="2" borderId="0" xfId="0" applyFont="1" applyFill="1" applyAlignment="1">
      <alignment horizontal="left" indent="1"/>
    </xf>
    <xf numFmtId="0" fontId="42" fillId="2" borderId="0" xfId="0" applyFont="1" applyFill="1" applyAlignment="1"/>
    <xf numFmtId="0" fontId="1" fillId="13" borderId="3" xfId="0" applyFont="1" applyFill="1" applyBorder="1" applyAlignment="1"/>
    <xf numFmtId="0" fontId="30" fillId="2" borderId="22" xfId="0" applyFont="1" applyFill="1" applyBorder="1" applyAlignment="1">
      <alignment wrapText="1"/>
    </xf>
    <xf numFmtId="0" fontId="32" fillId="2" borderId="22" xfId="0" applyFont="1" applyFill="1" applyBorder="1" applyAlignment="1">
      <alignment wrapText="1"/>
    </xf>
    <xf numFmtId="0" fontId="30" fillId="12" borderId="22" xfId="0" applyFont="1" applyFill="1" applyBorder="1" applyAlignment="1">
      <alignment wrapText="1"/>
    </xf>
    <xf numFmtId="0" fontId="30" fillId="11" borderId="22" xfId="0" applyFont="1" applyFill="1" applyBorder="1" applyAlignment="1">
      <alignment wrapText="1"/>
    </xf>
    <xf numFmtId="4" fontId="32" fillId="2" borderId="22" xfId="0" applyNumberFormat="1" applyFont="1" applyFill="1" applyBorder="1" applyAlignment="1">
      <alignment wrapText="1"/>
    </xf>
    <xf numFmtId="4" fontId="30" fillId="12" borderId="22" xfId="0" applyNumberFormat="1" applyFont="1" applyFill="1" applyBorder="1" applyAlignment="1">
      <alignment wrapText="1"/>
    </xf>
    <xf numFmtId="4" fontId="30" fillId="11" borderId="22" xfId="0" applyNumberFormat="1" applyFont="1" applyFill="1" applyBorder="1" applyAlignment="1">
      <alignment wrapText="1"/>
    </xf>
    <xf numFmtId="4" fontId="30" fillId="2" borderId="22" xfId="0" applyNumberFormat="1" applyFont="1" applyFill="1" applyBorder="1" applyAlignment="1">
      <alignment wrapText="1"/>
    </xf>
    <xf numFmtId="4" fontId="42" fillId="2" borderId="0" xfId="0" applyNumberFormat="1" applyFont="1" applyFill="1" applyAlignment="1">
      <alignment horizontal="left" indent="1"/>
    </xf>
    <xf numFmtId="4" fontId="42" fillId="2" borderId="0" xfId="0" applyNumberFormat="1" applyFont="1" applyFill="1" applyAlignment="1"/>
    <xf numFmtId="0" fontId="32" fillId="14" borderId="3" xfId="0" applyFont="1" applyFill="1" applyBorder="1" applyAlignment="1">
      <alignment horizontal="left" vertical="center"/>
    </xf>
    <xf numFmtId="0" fontId="32" fillId="14" borderId="3" xfId="0" applyNumberFormat="1" applyFont="1" applyFill="1" applyBorder="1" applyAlignment="1" applyProtection="1">
      <alignment horizontal="left" vertical="center"/>
    </xf>
    <xf numFmtId="0" fontId="32" fillId="14" borderId="3" xfId="0" applyNumberFormat="1" applyFont="1" applyFill="1" applyBorder="1" applyAlignment="1" applyProtection="1">
      <alignment vertical="center" wrapText="1"/>
    </xf>
    <xf numFmtId="4" fontId="32" fillId="9" borderId="3" xfId="15" applyNumberFormat="1" applyFont="1" applyBorder="1" applyAlignment="1" applyProtection="1">
      <alignment horizontal="right" vertical="center" wrapText="1"/>
    </xf>
    <xf numFmtId="4" fontId="28" fillId="0" borderId="0" xfId="0" applyNumberFormat="1" applyFont="1"/>
    <xf numFmtId="4" fontId="1" fillId="10" borderId="3" xfId="16" applyNumberFormat="1" applyFont="1" applyBorder="1" applyAlignment="1" applyProtection="1">
      <alignment horizontal="center" vertical="center" wrapText="1"/>
    </xf>
    <xf numFmtId="4" fontId="1" fillId="10" borderId="3" xfId="16" applyNumberFormat="1" applyFont="1" applyBorder="1" applyAlignment="1">
      <alignment horizontal="right"/>
    </xf>
    <xf numFmtId="4" fontId="30" fillId="14" borderId="3" xfId="0" applyNumberFormat="1" applyFont="1" applyFill="1" applyBorder="1" applyAlignment="1">
      <alignment horizontal="right"/>
    </xf>
    <xf numFmtId="4" fontId="32" fillId="4" borderId="3" xfId="0" applyNumberFormat="1" applyFont="1" applyFill="1" applyBorder="1" applyAlignment="1" applyProtection="1">
      <alignment horizontal="center" vertical="center" wrapText="1"/>
    </xf>
    <xf numFmtId="4" fontId="1" fillId="10" borderId="3" xfId="16" applyNumberFormat="1" applyFont="1" applyBorder="1" applyAlignment="1" applyProtection="1">
      <alignment horizontal="right" vertical="center" wrapText="1"/>
    </xf>
    <xf numFmtId="0" fontId="30" fillId="2" borderId="22" xfId="0" applyFont="1" applyFill="1" applyBorder="1" applyAlignment="1">
      <alignment horizontal="left" wrapText="1"/>
    </xf>
    <xf numFmtId="0" fontId="30" fillId="2" borderId="3" xfId="15" applyNumberFormat="1" applyFont="1" applyFill="1" applyBorder="1" applyAlignment="1" applyProtection="1">
      <alignment vertical="center" wrapText="1"/>
    </xf>
    <xf numFmtId="4" fontId="30" fillId="2" borderId="3" xfId="15" applyNumberFormat="1" applyFont="1" applyFill="1" applyBorder="1" applyAlignment="1">
      <alignment horizontal="right"/>
    </xf>
    <xf numFmtId="0" fontId="45" fillId="0" borderId="0" xfId="0" applyFont="1"/>
    <xf numFmtId="4" fontId="32" fillId="9" borderId="3" xfId="15" applyNumberFormat="1" applyFont="1" applyBorder="1" applyAlignment="1"/>
    <xf numFmtId="4" fontId="30" fillId="2" borderId="3" xfId="0" applyNumberFormat="1" applyFont="1" applyFill="1" applyBorder="1" applyAlignment="1"/>
    <xf numFmtId="4" fontId="30" fillId="2" borderId="3" xfId="15" applyNumberFormat="1" applyFont="1" applyFill="1" applyBorder="1" applyAlignment="1"/>
    <xf numFmtId="4" fontId="5" fillId="13" borderId="3" xfId="0" applyNumberFormat="1" applyFont="1" applyFill="1" applyBorder="1" applyAlignment="1" applyProtection="1">
      <alignment horizontal="center" wrapText="1"/>
    </xf>
    <xf numFmtId="4" fontId="30" fillId="9" borderId="3" xfId="15" applyNumberFormat="1" applyFont="1" applyBorder="1" applyAlignment="1">
      <alignment horizontal="right"/>
    </xf>
    <xf numFmtId="4" fontId="30" fillId="9" borderId="21" xfId="15" applyNumberFormat="1" applyFont="1" applyBorder="1" applyAlignment="1">
      <alignment horizontal="right"/>
    </xf>
    <xf numFmtId="0" fontId="43" fillId="0" borderId="13" xfId="0" applyFont="1" applyBorder="1" applyAlignment="1">
      <alignment horizontal="center" vertical="top" wrapText="1"/>
    </xf>
    <xf numFmtId="0" fontId="43" fillId="0" borderId="14" xfId="0" applyFont="1" applyBorder="1" applyAlignment="1">
      <alignment horizontal="center" vertical="top"/>
    </xf>
    <xf numFmtId="0" fontId="43" fillId="0" borderId="15" xfId="0" applyFont="1" applyBorder="1" applyAlignment="1">
      <alignment horizontal="center" vertical="top"/>
    </xf>
    <xf numFmtId="0" fontId="43" fillId="0" borderId="16" xfId="0" applyFont="1" applyBorder="1" applyAlignment="1">
      <alignment horizontal="center" vertical="top"/>
    </xf>
    <xf numFmtId="0" fontId="43" fillId="0" borderId="0" xfId="0" applyFont="1" applyBorder="1" applyAlignment="1">
      <alignment horizontal="center" vertical="top"/>
    </xf>
    <xf numFmtId="0" fontId="43" fillId="0" borderId="17" xfId="0" applyFont="1" applyBorder="1" applyAlignment="1">
      <alignment horizontal="center" vertical="top"/>
    </xf>
    <xf numFmtId="0" fontId="43" fillId="0" borderId="18" xfId="0" applyFont="1" applyBorder="1" applyAlignment="1">
      <alignment horizontal="center" vertical="top"/>
    </xf>
    <xf numFmtId="0" fontId="43" fillId="0" borderId="19" xfId="0" applyFont="1" applyBorder="1" applyAlignment="1">
      <alignment horizontal="center" vertical="top"/>
    </xf>
    <xf numFmtId="0" fontId="43" fillId="0" borderId="20" xfId="0" applyFont="1" applyBorder="1" applyAlignment="1">
      <alignment horizontal="center" vertical="top"/>
    </xf>
    <xf numFmtId="0" fontId="26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0" fillId="0" borderId="0" xfId="0" applyNumberFormat="1" applyFont="1" applyFill="1" applyBorder="1" applyAlignment="1" applyProtection="1">
      <alignment wrapText="1"/>
    </xf>
    <xf numFmtId="0" fontId="11" fillId="0" borderId="0" xfId="0" applyNumberFormat="1" applyFont="1" applyFill="1" applyBorder="1" applyAlignment="1" applyProtection="1">
      <alignment wrapText="1"/>
    </xf>
    <xf numFmtId="0" fontId="32" fillId="3" borderId="1" xfId="0" quotePrefix="1" applyNumberFormat="1" applyFont="1" applyFill="1" applyBorder="1" applyAlignment="1" applyProtection="1">
      <alignment horizontal="left" vertical="center" wrapText="1"/>
    </xf>
    <xf numFmtId="0" fontId="30" fillId="3" borderId="2" xfId="0" applyNumberFormat="1" applyFont="1" applyFill="1" applyBorder="1" applyAlignment="1" applyProtection="1">
      <alignment vertical="center" wrapText="1"/>
    </xf>
    <xf numFmtId="0" fontId="37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0" fontId="32" fillId="4" borderId="1" xfId="0" applyNumberFormat="1" applyFont="1" applyFill="1" applyBorder="1" applyAlignment="1" applyProtection="1">
      <alignment horizontal="left" vertical="center" wrapText="1"/>
    </xf>
    <xf numFmtId="0" fontId="32" fillId="4" borderId="2" xfId="0" applyNumberFormat="1" applyFont="1" applyFill="1" applyBorder="1" applyAlignment="1" applyProtection="1">
      <alignment horizontal="left" vertical="center" wrapText="1"/>
    </xf>
    <xf numFmtId="0" fontId="32" fillId="4" borderId="4" xfId="0" applyNumberFormat="1" applyFont="1" applyFill="1" applyBorder="1" applyAlignment="1" applyProtection="1">
      <alignment horizontal="left" vertical="center" wrapText="1"/>
    </xf>
    <xf numFmtId="0" fontId="32" fillId="3" borderId="1" xfId="0" applyNumberFormat="1" applyFont="1" applyFill="1" applyBorder="1" applyAlignment="1" applyProtection="1">
      <alignment horizontal="left" vertical="center" wrapText="1"/>
    </xf>
    <xf numFmtId="0" fontId="32" fillId="3" borderId="2" xfId="0" applyNumberFormat="1" applyFont="1" applyFill="1" applyBorder="1" applyAlignment="1" applyProtection="1">
      <alignment horizontal="left" vertical="center" wrapText="1"/>
    </xf>
    <xf numFmtId="0" fontId="32" fillId="3" borderId="4" xfId="0" applyNumberFormat="1" applyFont="1" applyFill="1" applyBorder="1" applyAlignment="1" applyProtection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32" fillId="0" borderId="1" xfId="0" quotePrefix="1" applyFont="1" applyBorder="1" applyAlignment="1">
      <alignment horizontal="left" vertical="center"/>
    </xf>
    <xf numFmtId="0" fontId="30" fillId="0" borderId="2" xfId="0" applyNumberFormat="1" applyFont="1" applyFill="1" applyBorder="1" applyAlignment="1" applyProtection="1">
      <alignment vertical="center"/>
    </xf>
    <xf numFmtId="0" fontId="39" fillId="0" borderId="0" xfId="0" applyNumberFormat="1" applyFont="1" applyFill="1" applyBorder="1" applyAlignment="1" applyProtection="1">
      <alignment vertical="center" wrapText="1"/>
    </xf>
    <xf numFmtId="0" fontId="30" fillId="3" borderId="2" xfId="0" applyNumberFormat="1" applyFont="1" applyFill="1" applyBorder="1" applyAlignment="1" applyProtection="1">
      <alignment vertical="center"/>
    </xf>
    <xf numFmtId="0" fontId="32" fillId="0" borderId="1" xfId="0" applyNumberFormat="1" applyFont="1" applyFill="1" applyBorder="1" applyAlignment="1" applyProtection="1">
      <alignment horizontal="left" vertical="center" wrapText="1"/>
    </xf>
    <xf numFmtId="0" fontId="30" fillId="0" borderId="2" xfId="0" applyNumberFormat="1" applyFont="1" applyFill="1" applyBorder="1" applyAlignment="1" applyProtection="1">
      <alignment vertical="center" wrapText="1"/>
    </xf>
    <xf numFmtId="0" fontId="32" fillId="0" borderId="1" xfId="0" quotePrefix="1" applyFont="1" applyFill="1" applyBorder="1" applyAlignment="1">
      <alignment horizontal="left" vertical="center"/>
    </xf>
    <xf numFmtId="0" fontId="32" fillId="0" borderId="1" xfId="0" quotePrefix="1" applyNumberFormat="1" applyFont="1" applyFill="1" applyBorder="1" applyAlignment="1" applyProtection="1">
      <alignment horizontal="left" vertical="center" wrapText="1"/>
    </xf>
    <xf numFmtId="0" fontId="10" fillId="0" borderId="0" xfId="0" applyFont="1" applyAlignment="1">
      <alignment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vertical="center" wrapText="1"/>
    </xf>
    <xf numFmtId="0" fontId="0" fillId="0" borderId="3" xfId="0" applyBorder="1" applyAlignment="1"/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</cellXfs>
  <cellStyles count="17">
    <cellStyle name="40% - Isticanje2" xfId="16" builtinId="35"/>
    <cellStyle name="Bad 1" xfId="7" xr:uid="{00000000-0005-0000-0000-000001000000}"/>
    <cellStyle name="Bilješka" xfId="15" builtinId="10"/>
    <cellStyle name="Good 1" xfId="8" xr:uid="{00000000-0005-0000-0000-000002000000}"/>
    <cellStyle name="Heading 1 1" xfId="9" xr:uid="{00000000-0005-0000-0000-000003000000}"/>
    <cellStyle name="Heading 2 1" xfId="10" xr:uid="{00000000-0005-0000-0000-000004000000}"/>
    <cellStyle name="Neutral 1" xfId="11" xr:uid="{00000000-0005-0000-0000-000005000000}"/>
    <cellStyle name="Normalno" xfId="0" builtinId="0"/>
    <cellStyle name="Normalno 2" xfId="2" xr:uid="{00000000-0005-0000-0000-000007000000}"/>
    <cellStyle name="Normalno 2 2" xfId="12" xr:uid="{00000000-0005-0000-0000-000008000000}"/>
    <cellStyle name="Normalno 3" xfId="1" xr:uid="{00000000-0005-0000-0000-000009000000}"/>
    <cellStyle name="Normalno 3 2" xfId="6" xr:uid="{00000000-0005-0000-0000-00000A000000}"/>
    <cellStyle name="Normalno 4" xfId="4" xr:uid="{00000000-0005-0000-0000-00000B000000}"/>
    <cellStyle name="Note 1" xfId="13" xr:uid="{00000000-0005-0000-0000-00000D000000}"/>
    <cellStyle name="Obično_List1" xfId="3" xr:uid="{00000000-0005-0000-0000-00000E000000}"/>
    <cellStyle name="Valuta 2" xfId="5" xr:uid="{00000000-0005-0000-0000-00000F000000}"/>
    <cellStyle name="Valuta 2 2" xfId="14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sqref="A1:F1"/>
    </sheetView>
  </sheetViews>
  <sheetFormatPr defaultRowHeight="15" x14ac:dyDescent="0.25"/>
  <cols>
    <col min="1" max="1" width="20.5703125" customWidth="1"/>
    <col min="2" max="2" width="14" customWidth="1"/>
    <col min="3" max="3" width="13.85546875" customWidth="1"/>
    <col min="4" max="4" width="16.140625" customWidth="1"/>
    <col min="5" max="5" width="12.28515625" customWidth="1"/>
  </cols>
  <sheetData>
    <row r="1" spans="1:6" ht="94.5" customHeight="1" thickBot="1" x14ac:dyDescent="0.3">
      <c r="A1" s="131" t="s">
        <v>234</v>
      </c>
      <c r="B1" s="132"/>
      <c r="C1" s="132"/>
      <c r="D1" s="132"/>
      <c r="E1" s="132"/>
      <c r="F1" s="133"/>
    </row>
    <row r="2" spans="1:6" s="88" customFormat="1" ht="39.75" customHeight="1" x14ac:dyDescent="0.25">
      <c r="A2" s="122" t="s">
        <v>250</v>
      </c>
      <c r="B2" s="123"/>
      <c r="C2" s="123"/>
      <c r="D2" s="123"/>
      <c r="E2" s="123"/>
      <c r="F2" s="124"/>
    </row>
    <row r="3" spans="1:6" s="88" customFormat="1" ht="39.75" customHeight="1" x14ac:dyDescent="0.25">
      <c r="A3" s="125"/>
      <c r="B3" s="126"/>
      <c r="C3" s="126"/>
      <c r="D3" s="126"/>
      <c r="E3" s="126"/>
      <c r="F3" s="127"/>
    </row>
    <row r="4" spans="1:6" s="88" customFormat="1" ht="39.75" customHeight="1" x14ac:dyDescent="0.25">
      <c r="A4" s="125"/>
      <c r="B4" s="126"/>
      <c r="C4" s="126"/>
      <c r="D4" s="126"/>
      <c r="E4" s="126"/>
      <c r="F4" s="127"/>
    </row>
    <row r="5" spans="1:6" s="88" customFormat="1" ht="3" customHeight="1" thickBot="1" x14ac:dyDescent="0.3">
      <c r="A5" s="128"/>
      <c r="B5" s="129"/>
      <c r="C5" s="129"/>
      <c r="D5" s="129"/>
      <c r="E5" s="129"/>
      <c r="F5" s="130"/>
    </row>
    <row r="6" spans="1:6" s="88" customFormat="1" x14ac:dyDescent="0.25"/>
    <row r="7" spans="1:6" s="88" customFormat="1" x14ac:dyDescent="0.25">
      <c r="A7" s="115" t="s">
        <v>239</v>
      </c>
    </row>
    <row r="8" spans="1:6" s="88" customFormat="1" x14ac:dyDescent="0.25">
      <c r="A8" s="115" t="s">
        <v>235</v>
      </c>
    </row>
    <row r="9" spans="1:6" s="88" customFormat="1" x14ac:dyDescent="0.25">
      <c r="A9" s="115"/>
    </row>
    <row r="10" spans="1:6" s="88" customFormat="1" x14ac:dyDescent="0.25"/>
  </sheetData>
  <mergeCells count="2">
    <mergeCell ref="A2:F5"/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8"/>
  <sheetViews>
    <sheetView workbookViewId="0">
      <selection sqref="A1:H1"/>
    </sheetView>
  </sheetViews>
  <sheetFormatPr defaultColWidth="8.85546875" defaultRowHeight="15" x14ac:dyDescent="0.25"/>
  <cols>
    <col min="1" max="4" width="8.85546875" style="30"/>
    <col min="5" max="8" width="25.28515625" style="30" customWidth="1"/>
    <col min="9" max="9" width="19" style="30" customWidth="1"/>
    <col min="10" max="16384" width="8.85546875" style="30"/>
  </cols>
  <sheetData>
    <row r="1" spans="1:8" ht="42" customHeight="1" x14ac:dyDescent="0.25">
      <c r="A1" s="138" t="s">
        <v>238</v>
      </c>
      <c r="B1" s="138"/>
      <c r="C1" s="138"/>
      <c r="D1" s="138"/>
      <c r="E1" s="138"/>
      <c r="F1" s="138"/>
      <c r="G1" s="138"/>
      <c r="H1" s="138"/>
    </row>
    <row r="2" spans="1:8" ht="18" x14ac:dyDescent="0.25">
      <c r="A2" s="60"/>
      <c r="B2" s="60"/>
      <c r="C2" s="60"/>
      <c r="D2" s="60"/>
      <c r="E2" s="60"/>
      <c r="F2" s="60"/>
      <c r="G2" s="60"/>
      <c r="H2" s="60"/>
    </row>
    <row r="3" spans="1:8" ht="15.75" x14ac:dyDescent="0.25">
      <c r="A3" s="138" t="s">
        <v>18</v>
      </c>
      <c r="B3" s="138"/>
      <c r="C3" s="138"/>
      <c r="D3" s="138"/>
      <c r="E3" s="138"/>
      <c r="F3" s="138"/>
      <c r="G3" s="150"/>
      <c r="H3" s="150"/>
    </row>
    <row r="4" spans="1:8" ht="18" x14ac:dyDescent="0.25">
      <c r="A4" s="60"/>
      <c r="B4" s="60"/>
      <c r="C4" s="60"/>
      <c r="D4" s="60"/>
      <c r="E4" s="60"/>
      <c r="F4" s="60"/>
      <c r="G4" s="66"/>
      <c r="H4" s="66"/>
    </row>
    <row r="5" spans="1:8" ht="15.75" x14ac:dyDescent="0.25">
      <c r="A5" s="138" t="s">
        <v>22</v>
      </c>
      <c r="B5" s="139"/>
      <c r="C5" s="139"/>
      <c r="D5" s="139"/>
      <c r="E5" s="139"/>
      <c r="F5" s="139"/>
      <c r="G5" s="139"/>
      <c r="H5" s="139"/>
    </row>
    <row r="6" spans="1:8" ht="18" x14ac:dyDescent="0.25">
      <c r="A6" s="80"/>
      <c r="B6" s="81"/>
      <c r="C6" s="81"/>
      <c r="D6" s="81"/>
      <c r="E6" s="82"/>
      <c r="F6" s="3"/>
      <c r="G6" s="3"/>
      <c r="H6" s="53" t="s">
        <v>28</v>
      </c>
    </row>
    <row r="7" spans="1:8" x14ac:dyDescent="0.25">
      <c r="A7" s="40"/>
      <c r="B7" s="41"/>
      <c r="C7" s="41"/>
      <c r="D7" s="42"/>
      <c r="E7" s="43"/>
      <c r="F7" s="38" t="s">
        <v>206</v>
      </c>
      <c r="G7" s="38" t="s">
        <v>231</v>
      </c>
      <c r="H7" s="38" t="s">
        <v>233</v>
      </c>
    </row>
    <row r="8" spans="1:8" x14ac:dyDescent="0.25">
      <c r="A8" s="143" t="s">
        <v>0</v>
      </c>
      <c r="B8" s="137"/>
      <c r="C8" s="137"/>
      <c r="D8" s="137"/>
      <c r="E8" s="151"/>
      <c r="F8" s="77">
        <v>3045996</v>
      </c>
      <c r="G8" s="77">
        <f t="shared" ref="G8:H8" si="0">G9+G10</f>
        <v>347531</v>
      </c>
      <c r="H8" s="77">
        <f t="shared" si="0"/>
        <v>3393527</v>
      </c>
    </row>
    <row r="9" spans="1:8" x14ac:dyDescent="0.25">
      <c r="A9" s="152" t="s">
        <v>29</v>
      </c>
      <c r="B9" s="153"/>
      <c r="C9" s="153"/>
      <c r="D9" s="153"/>
      <c r="E9" s="149"/>
      <c r="F9" s="78">
        <v>3045796</v>
      </c>
      <c r="G9" s="78">
        <v>347531</v>
      </c>
      <c r="H9" s="78">
        <f>SUM(F9+G9)</f>
        <v>3393327</v>
      </c>
    </row>
    <row r="10" spans="1:8" x14ac:dyDescent="0.25">
      <c r="A10" s="154" t="s">
        <v>30</v>
      </c>
      <c r="B10" s="149"/>
      <c r="C10" s="149"/>
      <c r="D10" s="149"/>
      <c r="E10" s="149"/>
      <c r="F10" s="78">
        <v>200</v>
      </c>
      <c r="G10" s="78">
        <v>0</v>
      </c>
      <c r="H10" s="78">
        <v>200</v>
      </c>
    </row>
    <row r="11" spans="1:8" x14ac:dyDescent="0.25">
      <c r="A11" s="83" t="s">
        <v>1</v>
      </c>
      <c r="B11" s="84"/>
      <c r="C11" s="84"/>
      <c r="D11" s="84"/>
      <c r="E11" s="84"/>
      <c r="F11" s="77">
        <v>3045996</v>
      </c>
      <c r="G11" s="77">
        <f t="shared" ref="G11:H11" si="1">G12+G13</f>
        <v>355737</v>
      </c>
      <c r="H11" s="77">
        <f t="shared" si="1"/>
        <v>3401733</v>
      </c>
    </row>
    <row r="12" spans="1:8" x14ac:dyDescent="0.25">
      <c r="A12" s="155" t="s">
        <v>31</v>
      </c>
      <c r="B12" s="153"/>
      <c r="C12" s="153"/>
      <c r="D12" s="153"/>
      <c r="E12" s="153"/>
      <c r="F12" s="78">
        <v>2965796</v>
      </c>
      <c r="G12" s="78">
        <v>341307</v>
      </c>
      <c r="H12" s="78">
        <f>SUM(F12+G12)</f>
        <v>3307103</v>
      </c>
    </row>
    <row r="13" spans="1:8" x14ac:dyDescent="0.25">
      <c r="A13" s="148" t="s">
        <v>32</v>
      </c>
      <c r="B13" s="149"/>
      <c r="C13" s="149"/>
      <c r="D13" s="149"/>
      <c r="E13" s="149"/>
      <c r="F13" s="79">
        <v>80200</v>
      </c>
      <c r="G13" s="79">
        <v>14430</v>
      </c>
      <c r="H13" s="79">
        <f>SUM(F13+G13)</f>
        <v>94630</v>
      </c>
    </row>
    <row r="14" spans="1:8" x14ac:dyDescent="0.25">
      <c r="A14" s="136" t="s">
        <v>51</v>
      </c>
      <c r="B14" s="137"/>
      <c r="C14" s="137"/>
      <c r="D14" s="137"/>
      <c r="E14" s="137"/>
      <c r="F14" s="39">
        <v>0</v>
      </c>
      <c r="G14" s="39">
        <f t="shared" ref="G14:H14" si="2">G8-G11</f>
        <v>-8206</v>
      </c>
      <c r="H14" s="39">
        <f t="shared" si="2"/>
        <v>-8206</v>
      </c>
    </row>
    <row r="15" spans="1:8" ht="18" x14ac:dyDescent="0.25">
      <c r="A15" s="60"/>
      <c r="B15" s="47"/>
      <c r="C15" s="47"/>
      <c r="D15" s="47"/>
      <c r="E15" s="47"/>
      <c r="F15" s="48"/>
      <c r="G15" s="48"/>
      <c r="H15" s="48"/>
    </row>
    <row r="16" spans="1:8" ht="15.75" x14ac:dyDescent="0.25">
      <c r="A16" s="138" t="s">
        <v>23</v>
      </c>
      <c r="B16" s="139"/>
      <c r="C16" s="139"/>
      <c r="D16" s="139"/>
      <c r="E16" s="139"/>
      <c r="F16" s="139"/>
      <c r="G16" s="139"/>
      <c r="H16" s="139"/>
    </row>
    <row r="17" spans="1:8" ht="18" x14ac:dyDescent="0.25">
      <c r="A17" s="60"/>
      <c r="B17" s="47"/>
      <c r="C17" s="47"/>
      <c r="D17" s="47"/>
      <c r="E17" s="47"/>
      <c r="F17" s="48"/>
      <c r="G17" s="48"/>
      <c r="H17" s="48"/>
    </row>
    <row r="18" spans="1:8" x14ac:dyDescent="0.25">
      <c r="A18" s="40"/>
      <c r="B18" s="41"/>
      <c r="C18" s="41"/>
      <c r="D18" s="42"/>
      <c r="E18" s="43"/>
      <c r="F18" s="38" t="s">
        <v>206</v>
      </c>
      <c r="G18" s="38" t="s">
        <v>231</v>
      </c>
      <c r="H18" s="38" t="s">
        <v>233</v>
      </c>
    </row>
    <row r="19" spans="1:8" x14ac:dyDescent="0.25">
      <c r="A19" s="148" t="s">
        <v>33</v>
      </c>
      <c r="B19" s="149"/>
      <c r="C19" s="149"/>
      <c r="D19" s="149"/>
      <c r="E19" s="149"/>
      <c r="F19" s="44">
        <v>0</v>
      </c>
      <c r="G19" s="44">
        <v>0</v>
      </c>
      <c r="H19" s="45">
        <v>0</v>
      </c>
    </row>
    <row r="20" spans="1:8" x14ac:dyDescent="0.25">
      <c r="A20" s="148" t="s">
        <v>34</v>
      </c>
      <c r="B20" s="149"/>
      <c r="C20" s="149"/>
      <c r="D20" s="149"/>
      <c r="E20" s="149"/>
      <c r="F20" s="44">
        <v>0</v>
      </c>
      <c r="G20" s="44">
        <v>0</v>
      </c>
      <c r="H20" s="45">
        <v>0</v>
      </c>
    </row>
    <row r="21" spans="1:8" x14ac:dyDescent="0.25">
      <c r="A21" s="136" t="s">
        <v>2</v>
      </c>
      <c r="B21" s="137"/>
      <c r="C21" s="137"/>
      <c r="D21" s="137"/>
      <c r="E21" s="137"/>
      <c r="F21" s="39">
        <f t="shared" ref="F21:H21" si="3">F19-F20</f>
        <v>0</v>
      </c>
      <c r="G21" s="39">
        <f t="shared" si="3"/>
        <v>0</v>
      </c>
      <c r="H21" s="39">
        <f t="shared" si="3"/>
        <v>0</v>
      </c>
    </row>
    <row r="22" spans="1:8" ht="18" x14ac:dyDescent="0.25">
      <c r="A22" s="46"/>
      <c r="B22" s="47"/>
      <c r="C22" s="47"/>
      <c r="D22" s="47"/>
      <c r="E22" s="47"/>
      <c r="F22" s="48"/>
      <c r="G22" s="48"/>
      <c r="H22" s="48"/>
    </row>
    <row r="23" spans="1:8" ht="15.75" x14ac:dyDescent="0.25">
      <c r="A23" s="138" t="s">
        <v>52</v>
      </c>
      <c r="B23" s="139"/>
      <c r="C23" s="139"/>
      <c r="D23" s="139"/>
      <c r="E23" s="139"/>
      <c r="F23" s="139"/>
      <c r="G23" s="139"/>
      <c r="H23" s="139"/>
    </row>
    <row r="24" spans="1:8" ht="15.75" x14ac:dyDescent="0.25">
      <c r="A24" s="55"/>
      <c r="B24" s="54"/>
      <c r="C24" s="54"/>
      <c r="D24" s="54"/>
      <c r="E24" s="54"/>
      <c r="F24" s="54"/>
      <c r="G24" s="54"/>
      <c r="H24" s="54"/>
    </row>
    <row r="25" spans="1:8" x14ac:dyDescent="0.25">
      <c r="A25" s="40"/>
      <c r="B25" s="41"/>
      <c r="C25" s="41"/>
      <c r="D25" s="42"/>
      <c r="E25" s="43"/>
      <c r="F25" s="38" t="s">
        <v>206</v>
      </c>
      <c r="G25" s="38" t="s">
        <v>231</v>
      </c>
      <c r="H25" s="38" t="s">
        <v>233</v>
      </c>
    </row>
    <row r="26" spans="1:8" ht="15" customHeight="1" x14ac:dyDescent="0.25">
      <c r="A26" s="140" t="s">
        <v>244</v>
      </c>
      <c r="B26" s="141"/>
      <c r="C26" s="141"/>
      <c r="D26" s="141"/>
      <c r="E26" s="142"/>
      <c r="F26" s="49">
        <v>0</v>
      </c>
      <c r="G26" s="49">
        <v>8206</v>
      </c>
      <c r="H26" s="50">
        <f>F26+G26</f>
        <v>8206</v>
      </c>
    </row>
    <row r="27" spans="1:8" ht="15" customHeight="1" x14ac:dyDescent="0.25">
      <c r="A27" s="136" t="s">
        <v>245</v>
      </c>
      <c r="B27" s="137"/>
      <c r="C27" s="137"/>
      <c r="D27" s="137"/>
      <c r="E27" s="137"/>
      <c r="F27" s="51">
        <v>0</v>
      </c>
      <c r="G27" s="51">
        <v>-202258</v>
      </c>
      <c r="H27" s="52">
        <v>-202258</v>
      </c>
    </row>
    <row r="28" spans="1:8" ht="45" customHeight="1" x14ac:dyDescent="0.25">
      <c r="A28" s="143" t="s">
        <v>246</v>
      </c>
      <c r="B28" s="144"/>
      <c r="C28" s="144"/>
      <c r="D28" s="144"/>
      <c r="E28" s="145"/>
      <c r="F28" s="51">
        <f>F14+F21+F26-F27</f>
        <v>0</v>
      </c>
      <c r="G28" s="51">
        <f>G26+G27</f>
        <v>-194052</v>
      </c>
      <c r="H28" s="52">
        <f>H26+H27</f>
        <v>-194052</v>
      </c>
    </row>
    <row r="29" spans="1:8" ht="15.75" x14ac:dyDescent="0.25">
      <c r="A29" s="55"/>
      <c r="B29" s="54"/>
      <c r="C29" s="54"/>
      <c r="D29" s="54"/>
      <c r="E29" s="54"/>
      <c r="F29" s="54"/>
      <c r="G29" s="54"/>
      <c r="H29" s="54"/>
    </row>
    <row r="30" spans="1:8" ht="15.75" x14ac:dyDescent="0.25">
      <c r="A30" s="138" t="s">
        <v>50</v>
      </c>
      <c r="B30" s="138"/>
      <c r="C30" s="138"/>
      <c r="D30" s="138"/>
      <c r="E30" s="138"/>
      <c r="F30" s="138"/>
      <c r="G30" s="138"/>
      <c r="H30" s="138"/>
    </row>
    <row r="31" spans="1:8" ht="18" x14ac:dyDescent="0.25">
      <c r="A31" s="46"/>
      <c r="B31" s="47"/>
      <c r="C31" s="47"/>
      <c r="D31" s="47"/>
      <c r="E31" s="47"/>
      <c r="F31" s="48"/>
      <c r="G31" s="48"/>
      <c r="H31" s="48"/>
    </row>
    <row r="32" spans="1:8" x14ac:dyDescent="0.25">
      <c r="A32" s="40"/>
      <c r="B32" s="41"/>
      <c r="C32" s="41"/>
      <c r="D32" s="42"/>
      <c r="E32" s="43"/>
      <c r="F32" s="38" t="s">
        <v>206</v>
      </c>
      <c r="G32" s="38" t="s">
        <v>231</v>
      </c>
      <c r="H32" s="38" t="s">
        <v>233</v>
      </c>
    </row>
    <row r="33" spans="1:8" x14ac:dyDescent="0.25">
      <c r="A33" s="140" t="s">
        <v>247</v>
      </c>
      <c r="B33" s="141"/>
      <c r="C33" s="141"/>
      <c r="D33" s="141"/>
      <c r="E33" s="142"/>
      <c r="F33" s="49">
        <v>0</v>
      </c>
      <c r="G33" s="49">
        <v>-194052</v>
      </c>
      <c r="H33" s="50">
        <v>-194052</v>
      </c>
    </row>
    <row r="34" spans="1:8" ht="28.5" customHeight="1" x14ac:dyDescent="0.25">
      <c r="A34" s="140" t="s">
        <v>248</v>
      </c>
      <c r="B34" s="141"/>
      <c r="C34" s="141"/>
      <c r="D34" s="141"/>
      <c r="E34" s="142"/>
      <c r="F34" s="49">
        <v>0</v>
      </c>
      <c r="G34" s="49">
        <v>0</v>
      </c>
      <c r="H34" s="50">
        <v>0</v>
      </c>
    </row>
    <row r="35" spans="1:8" x14ac:dyDescent="0.25">
      <c r="A35" s="140" t="s">
        <v>249</v>
      </c>
      <c r="B35" s="146"/>
      <c r="C35" s="146"/>
      <c r="D35" s="146"/>
      <c r="E35" s="147"/>
      <c r="F35" s="49">
        <v>0</v>
      </c>
      <c r="G35" s="49">
        <v>-194052</v>
      </c>
      <c r="H35" s="50">
        <v>-194052</v>
      </c>
    </row>
    <row r="36" spans="1:8" ht="17.25" customHeight="1" x14ac:dyDescent="0.25"/>
    <row r="37" spans="1:8" x14ac:dyDescent="0.25">
      <c r="A37" s="134"/>
      <c r="B37" s="135"/>
      <c r="C37" s="135"/>
      <c r="D37" s="135"/>
      <c r="E37" s="135"/>
      <c r="F37" s="135"/>
      <c r="G37" s="135"/>
      <c r="H37" s="135"/>
    </row>
    <row r="38" spans="1:8" ht="9" customHeight="1" x14ac:dyDescent="0.25"/>
  </sheetData>
  <mergeCells count="22">
    <mergeCell ref="A20:E20"/>
    <mergeCell ref="A1:H1"/>
    <mergeCell ref="A3:H3"/>
    <mergeCell ref="A5:H5"/>
    <mergeCell ref="A8:E8"/>
    <mergeCell ref="A9:E9"/>
    <mergeCell ref="A10:E10"/>
    <mergeCell ref="A12:E12"/>
    <mergeCell ref="A13:E13"/>
    <mergeCell ref="A14:E14"/>
    <mergeCell ref="A16:H16"/>
    <mergeCell ref="A19:E19"/>
    <mergeCell ref="A37:H37"/>
    <mergeCell ref="A21:E21"/>
    <mergeCell ref="A23:H23"/>
    <mergeCell ref="A26:E26"/>
    <mergeCell ref="A27:E27"/>
    <mergeCell ref="A28:E28"/>
    <mergeCell ref="A30:H30"/>
    <mergeCell ref="A33:E33"/>
    <mergeCell ref="A34:E34"/>
    <mergeCell ref="A35:E35"/>
  </mergeCells>
  <pageMargins left="0.7" right="0.7" top="0.75" bottom="0.75" header="0.3" footer="0.3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5"/>
  <sheetViews>
    <sheetView topLeftCell="A4" zoomScale="90" zoomScaleNormal="90" workbookViewId="0">
      <selection sqref="A1:F1"/>
    </sheetView>
  </sheetViews>
  <sheetFormatPr defaultColWidth="8.85546875" defaultRowHeight="15" x14ac:dyDescent="0.25"/>
  <cols>
    <col min="1" max="1" width="7.42578125" style="30" customWidth="1"/>
    <col min="2" max="2" width="8.42578125" style="30" customWidth="1"/>
    <col min="3" max="6" width="25.28515625" style="30" customWidth="1"/>
    <col min="7" max="7" width="9.140625" style="30" customWidth="1"/>
    <col min="8" max="16384" width="8.85546875" style="30"/>
  </cols>
  <sheetData>
    <row r="1" spans="1:6" ht="48" customHeight="1" x14ac:dyDescent="0.25">
      <c r="A1" s="138" t="s">
        <v>238</v>
      </c>
      <c r="B1" s="138"/>
      <c r="C1" s="138"/>
      <c r="D1" s="138"/>
      <c r="E1" s="138"/>
      <c r="F1" s="138"/>
    </row>
    <row r="2" spans="1:6" ht="18" customHeight="1" x14ac:dyDescent="0.25">
      <c r="A2" s="60"/>
      <c r="B2" s="60"/>
      <c r="C2" s="60"/>
      <c r="D2" s="60"/>
      <c r="E2" s="60"/>
      <c r="F2" s="60"/>
    </row>
    <row r="3" spans="1:6" ht="15.75" customHeight="1" x14ac:dyDescent="0.25">
      <c r="A3" s="138" t="s">
        <v>18</v>
      </c>
      <c r="B3" s="138"/>
      <c r="C3" s="138"/>
      <c r="D3" s="138"/>
      <c r="E3" s="138"/>
      <c r="F3" s="138"/>
    </row>
    <row r="4" spans="1:6" ht="18" x14ac:dyDescent="0.25">
      <c r="A4" s="60"/>
      <c r="B4" s="60"/>
      <c r="C4" s="60"/>
      <c r="D4" s="60"/>
      <c r="E4" s="66"/>
      <c r="F4" s="66"/>
    </row>
    <row r="5" spans="1:6" ht="18" customHeight="1" x14ac:dyDescent="0.25">
      <c r="A5" s="138" t="s">
        <v>4</v>
      </c>
      <c r="B5" s="138"/>
      <c r="C5" s="138"/>
      <c r="D5" s="138"/>
      <c r="E5" s="138"/>
      <c r="F5" s="138"/>
    </row>
    <row r="6" spans="1:6" ht="18" x14ac:dyDescent="0.25">
      <c r="A6" s="60"/>
      <c r="B6" s="60"/>
      <c r="C6" s="60"/>
      <c r="D6" s="60"/>
      <c r="E6" s="66"/>
      <c r="F6" s="66"/>
    </row>
    <row r="7" spans="1:6" ht="15.75" customHeight="1" x14ac:dyDescent="0.25">
      <c r="A7" s="138" t="s">
        <v>35</v>
      </c>
      <c r="B7" s="138"/>
      <c r="C7" s="138"/>
      <c r="D7" s="138"/>
      <c r="E7" s="138"/>
      <c r="F7" s="138"/>
    </row>
    <row r="8" spans="1:6" ht="18" x14ac:dyDescent="0.25">
      <c r="A8" s="60"/>
      <c r="B8" s="60"/>
      <c r="C8" s="60"/>
      <c r="D8" s="60"/>
      <c r="E8" s="66"/>
      <c r="F8" s="66"/>
    </row>
    <row r="9" spans="1:6" x14ac:dyDescent="0.25">
      <c r="A9" s="62" t="s">
        <v>5</v>
      </c>
      <c r="B9" s="61" t="s">
        <v>6</v>
      </c>
      <c r="C9" s="61" t="s">
        <v>3</v>
      </c>
      <c r="D9" s="62" t="s">
        <v>118</v>
      </c>
      <c r="E9" s="62" t="s">
        <v>231</v>
      </c>
      <c r="F9" s="62" t="s">
        <v>232</v>
      </c>
    </row>
    <row r="10" spans="1:6" x14ac:dyDescent="0.25">
      <c r="A10" s="68"/>
      <c r="B10" s="69"/>
      <c r="C10" s="70" t="s">
        <v>0</v>
      </c>
      <c r="D10" s="67">
        <v>3045996</v>
      </c>
      <c r="E10" s="67">
        <f>SUM(E11+E17)</f>
        <v>347531</v>
      </c>
      <c r="F10" s="67">
        <f t="shared" ref="F10" si="0">SUM(F11+F17)</f>
        <v>3393527</v>
      </c>
    </row>
    <row r="11" spans="1:6" s="21" customFormat="1" ht="28.5" customHeight="1" x14ac:dyDescent="0.25">
      <c r="A11" s="26">
        <v>6</v>
      </c>
      <c r="B11" s="26"/>
      <c r="C11" s="26" t="s">
        <v>7</v>
      </c>
      <c r="D11" s="108">
        <v>3045796</v>
      </c>
      <c r="E11" s="108">
        <f>SUM(E12:E16)</f>
        <v>347531</v>
      </c>
      <c r="F11" s="108">
        <f t="shared" ref="F11" si="1">SUM(F12:F16)</f>
        <v>3393327</v>
      </c>
    </row>
    <row r="12" spans="1:6" ht="38.25" x14ac:dyDescent="0.25">
      <c r="A12" s="71"/>
      <c r="B12" s="31">
        <v>63</v>
      </c>
      <c r="C12" s="31" t="s">
        <v>25</v>
      </c>
      <c r="D12" s="59">
        <v>2066800</v>
      </c>
      <c r="E12" s="59">
        <v>77340</v>
      </c>
      <c r="F12" s="59">
        <f>SUM(D12+E12)</f>
        <v>2144140</v>
      </c>
    </row>
    <row r="13" spans="1:6" ht="33.75" customHeight="1" x14ac:dyDescent="0.25">
      <c r="A13" s="71"/>
      <c r="B13" s="31">
        <v>64</v>
      </c>
      <c r="C13" s="31" t="s">
        <v>53</v>
      </c>
      <c r="D13" s="59">
        <v>50</v>
      </c>
      <c r="E13" s="59"/>
      <c r="F13" s="59">
        <f t="shared" ref="F13:F16" si="2">SUM(D13+E13)</f>
        <v>50</v>
      </c>
    </row>
    <row r="14" spans="1:6" ht="33.75" customHeight="1" x14ac:dyDescent="0.25">
      <c r="A14" s="71"/>
      <c r="B14" s="31">
        <v>65</v>
      </c>
      <c r="C14" s="32" t="s">
        <v>240</v>
      </c>
      <c r="D14" s="59">
        <v>142700</v>
      </c>
      <c r="E14" s="59"/>
      <c r="F14" s="59">
        <f t="shared" si="2"/>
        <v>142700</v>
      </c>
    </row>
    <row r="15" spans="1:6" ht="33.75" customHeight="1" x14ac:dyDescent="0.25">
      <c r="A15" s="71"/>
      <c r="B15" s="31">
        <v>66</v>
      </c>
      <c r="C15" s="32" t="s">
        <v>56</v>
      </c>
      <c r="D15" s="59">
        <v>950</v>
      </c>
      <c r="E15" s="59"/>
      <c r="F15" s="59">
        <f t="shared" si="2"/>
        <v>950</v>
      </c>
    </row>
    <row r="16" spans="1:6" ht="38.25" x14ac:dyDescent="0.25">
      <c r="A16" s="33"/>
      <c r="B16" s="33">
        <v>67</v>
      </c>
      <c r="C16" s="31" t="s">
        <v>26</v>
      </c>
      <c r="D16" s="59">
        <v>835296</v>
      </c>
      <c r="E16" s="59">
        <v>270191</v>
      </c>
      <c r="F16" s="59">
        <f t="shared" si="2"/>
        <v>1105487</v>
      </c>
    </row>
    <row r="17" spans="1:6" ht="25.5" x14ac:dyDescent="0.25">
      <c r="A17" s="102">
        <v>7</v>
      </c>
      <c r="B17" s="103"/>
      <c r="C17" s="104" t="s">
        <v>8</v>
      </c>
      <c r="D17" s="109">
        <v>200</v>
      </c>
      <c r="E17" s="109"/>
      <c r="F17" s="109">
        <f>SUM(D17+E17)</f>
        <v>200</v>
      </c>
    </row>
    <row r="18" spans="1:6" ht="38.25" x14ac:dyDescent="0.25">
      <c r="A18" s="31"/>
      <c r="B18" s="31">
        <v>72</v>
      </c>
      <c r="C18" s="34" t="s">
        <v>24</v>
      </c>
      <c r="D18" s="59">
        <v>200</v>
      </c>
      <c r="E18" s="59"/>
      <c r="F18" s="59">
        <f>SUM(D18+E18)</f>
        <v>200</v>
      </c>
    </row>
    <row r="21" spans="1:6" ht="15.75" x14ac:dyDescent="0.25">
      <c r="A21" s="138" t="s">
        <v>36</v>
      </c>
      <c r="B21" s="156"/>
      <c r="C21" s="156"/>
      <c r="D21" s="156"/>
      <c r="E21" s="156"/>
      <c r="F21" s="156"/>
    </row>
    <row r="22" spans="1:6" ht="18" x14ac:dyDescent="0.25">
      <c r="A22" s="60"/>
      <c r="B22" s="60"/>
      <c r="C22" s="60"/>
      <c r="D22" s="60"/>
      <c r="E22" s="66"/>
      <c r="F22" s="66"/>
    </row>
    <row r="23" spans="1:6" x14ac:dyDescent="0.25">
      <c r="A23" s="62" t="s">
        <v>5</v>
      </c>
      <c r="B23" s="61" t="s">
        <v>6</v>
      </c>
      <c r="C23" s="61" t="s">
        <v>9</v>
      </c>
      <c r="D23" s="110" t="s">
        <v>118</v>
      </c>
      <c r="E23" s="62" t="s">
        <v>231</v>
      </c>
      <c r="F23" s="62" t="s">
        <v>232</v>
      </c>
    </row>
    <row r="24" spans="1:6" s="21" customFormat="1" ht="25.5" customHeight="1" x14ac:dyDescent="0.25">
      <c r="A24" s="27"/>
      <c r="B24" s="28"/>
      <c r="C24" s="29" t="s">
        <v>1</v>
      </c>
      <c r="D24" s="111">
        <f>SUM(D25+D31)</f>
        <v>3045996</v>
      </c>
      <c r="E24" s="111">
        <f t="shared" ref="E24" si="3">E25+E31</f>
        <v>355737</v>
      </c>
      <c r="F24" s="111">
        <f>F25+F31</f>
        <v>3401733</v>
      </c>
    </row>
    <row r="25" spans="1:6" ht="23.25" customHeight="1" x14ac:dyDescent="0.25">
      <c r="A25" s="65">
        <v>3</v>
      </c>
      <c r="B25" s="65"/>
      <c r="C25" s="72" t="s">
        <v>10</v>
      </c>
      <c r="D25" s="120">
        <f>SUM(D26:D30)</f>
        <v>2965796</v>
      </c>
      <c r="E25" s="120">
        <f t="shared" ref="E25" si="4">SUM(E26:E30)</f>
        <v>341307</v>
      </c>
      <c r="F25" s="120">
        <f>SUM(D25+E25)</f>
        <v>3307103</v>
      </c>
    </row>
    <row r="26" spans="1:6" ht="15.75" customHeight="1" x14ac:dyDescent="0.25">
      <c r="A26" s="71"/>
      <c r="B26" s="31">
        <v>31</v>
      </c>
      <c r="C26" s="31" t="s">
        <v>11</v>
      </c>
      <c r="D26" s="59">
        <v>2349800</v>
      </c>
      <c r="E26" s="59">
        <v>109200</v>
      </c>
      <c r="F26" s="59">
        <f>SUM(D26+E26)</f>
        <v>2459000</v>
      </c>
    </row>
    <row r="27" spans="1:6" x14ac:dyDescent="0.25">
      <c r="A27" s="33"/>
      <c r="B27" s="33">
        <v>32</v>
      </c>
      <c r="C27" s="33" t="s">
        <v>19</v>
      </c>
      <c r="D27" s="59">
        <v>601696</v>
      </c>
      <c r="E27" s="59">
        <v>191207</v>
      </c>
      <c r="F27" s="59">
        <f t="shared" ref="F27:F30" si="5">SUM(D27+E27)</f>
        <v>792903</v>
      </c>
    </row>
    <row r="28" spans="1:6" x14ac:dyDescent="0.25">
      <c r="A28" s="33"/>
      <c r="B28" s="33">
        <v>34</v>
      </c>
      <c r="C28" s="64" t="s">
        <v>54</v>
      </c>
      <c r="D28" s="59">
        <v>1100</v>
      </c>
      <c r="E28" s="59">
        <v>-1100</v>
      </c>
      <c r="F28" s="59">
        <f t="shared" si="5"/>
        <v>0</v>
      </c>
    </row>
    <row r="29" spans="1:6" ht="38.25" x14ac:dyDescent="0.25">
      <c r="A29" s="33"/>
      <c r="B29" s="33">
        <v>37</v>
      </c>
      <c r="C29" s="32" t="s">
        <v>213</v>
      </c>
      <c r="D29" s="59">
        <v>12000</v>
      </c>
      <c r="E29" s="59">
        <v>42000</v>
      </c>
      <c r="F29" s="59">
        <f t="shared" si="5"/>
        <v>54000</v>
      </c>
    </row>
    <row r="30" spans="1:6" x14ac:dyDescent="0.25">
      <c r="A30" s="33"/>
      <c r="B30" s="33">
        <v>38</v>
      </c>
      <c r="C30" s="33" t="s">
        <v>58</v>
      </c>
      <c r="D30" s="59">
        <v>1200</v>
      </c>
      <c r="E30" s="59"/>
      <c r="F30" s="59">
        <f t="shared" si="5"/>
        <v>1200</v>
      </c>
    </row>
    <row r="31" spans="1:6" ht="25.5" x14ac:dyDescent="0.25">
      <c r="A31" s="73">
        <v>4</v>
      </c>
      <c r="B31" s="74"/>
      <c r="C31" s="63" t="s">
        <v>12</v>
      </c>
      <c r="D31" s="121">
        <v>80200</v>
      </c>
      <c r="E31" s="120">
        <f t="shared" ref="E31" si="6">E32</f>
        <v>14430</v>
      </c>
      <c r="F31" s="120">
        <f>SUM(D31+E31)</f>
        <v>94630</v>
      </c>
    </row>
    <row r="32" spans="1:6" ht="38.25" x14ac:dyDescent="0.25">
      <c r="A32" s="31"/>
      <c r="B32" s="31">
        <v>42</v>
      </c>
      <c r="C32" s="34" t="s">
        <v>242</v>
      </c>
      <c r="D32" s="59">
        <v>80200</v>
      </c>
      <c r="E32" s="59">
        <v>14430</v>
      </c>
      <c r="F32" s="59">
        <f>SUM(D32+E32)</f>
        <v>94630</v>
      </c>
    </row>
    <row r="35" spans="1:10" ht="18.75" x14ac:dyDescent="0.25">
      <c r="A35" s="60"/>
      <c r="B35" s="60"/>
      <c r="C35" s="60"/>
      <c r="D35" s="60"/>
      <c r="E35" s="60"/>
      <c r="F35" s="60"/>
      <c r="G35" s="60"/>
      <c r="H35" s="75"/>
      <c r="I35" s="60"/>
      <c r="J35" s="76"/>
    </row>
  </sheetData>
  <mergeCells count="5">
    <mergeCell ref="A21:F21"/>
    <mergeCell ref="A1:F1"/>
    <mergeCell ref="A3:F3"/>
    <mergeCell ref="A5:F5"/>
    <mergeCell ref="A7:F7"/>
  </mergeCells>
  <pageMargins left="0.7" right="0.7" top="0.75" bottom="0.75" header="0.3" footer="0.3"/>
  <pageSetup paperSize="9" scale="6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42"/>
  <sheetViews>
    <sheetView topLeftCell="A4" zoomScaleNormal="100" workbookViewId="0">
      <selection activeCell="D12" sqref="D12"/>
    </sheetView>
  </sheetViews>
  <sheetFormatPr defaultColWidth="8.85546875" defaultRowHeight="15" x14ac:dyDescent="0.25"/>
  <cols>
    <col min="1" max="1" width="28.28515625" style="30" customWidth="1"/>
    <col min="2" max="4" width="25.28515625" style="37" customWidth="1"/>
    <col min="5" max="16384" width="8.85546875" style="37"/>
  </cols>
  <sheetData>
    <row r="1" spans="1:4" ht="54.75" customHeight="1" x14ac:dyDescent="0.25">
      <c r="A1" s="138" t="s">
        <v>238</v>
      </c>
      <c r="B1" s="138"/>
      <c r="C1" s="138"/>
      <c r="D1" s="138"/>
    </row>
    <row r="2" spans="1:4" ht="18" customHeight="1" x14ac:dyDescent="0.25">
      <c r="A2" s="60"/>
      <c r="B2" s="60"/>
      <c r="C2" s="60"/>
      <c r="D2" s="60"/>
    </row>
    <row r="3" spans="1:4" ht="15.75" customHeight="1" x14ac:dyDescent="0.25">
      <c r="A3" s="138" t="s">
        <v>18</v>
      </c>
      <c r="B3" s="138"/>
      <c r="C3" s="138"/>
      <c r="D3" s="138"/>
    </row>
    <row r="4" spans="1:4" ht="18" x14ac:dyDescent="0.25">
      <c r="B4" s="60"/>
      <c r="C4" s="66"/>
      <c r="D4" s="66"/>
    </row>
    <row r="5" spans="1:4" ht="18" customHeight="1" x14ac:dyDescent="0.25">
      <c r="A5" s="138" t="s">
        <v>4</v>
      </c>
      <c r="B5" s="138"/>
      <c r="C5" s="138"/>
      <c r="D5" s="138"/>
    </row>
    <row r="6" spans="1:4" ht="18" x14ac:dyDescent="0.25">
      <c r="A6" s="60"/>
      <c r="B6" s="60"/>
      <c r="C6" s="66"/>
      <c r="D6" s="66"/>
    </row>
    <row r="7" spans="1:4" ht="15.75" customHeight="1" x14ac:dyDescent="0.25">
      <c r="A7" s="138" t="s">
        <v>37</v>
      </c>
      <c r="B7" s="138"/>
      <c r="C7" s="138"/>
      <c r="D7" s="138"/>
    </row>
    <row r="8" spans="1:4" ht="18" x14ac:dyDescent="0.25">
      <c r="A8" s="60"/>
      <c r="B8" s="35"/>
      <c r="C8" s="36"/>
      <c r="D8" s="36"/>
    </row>
    <row r="9" spans="1:4" x14ac:dyDescent="0.25">
      <c r="A9" s="62" t="s">
        <v>39</v>
      </c>
      <c r="B9" s="62" t="s">
        <v>118</v>
      </c>
      <c r="C9" s="62" t="s">
        <v>231</v>
      </c>
      <c r="D9" s="62" t="s">
        <v>232</v>
      </c>
    </row>
    <row r="10" spans="1:4" ht="30" customHeight="1" x14ac:dyDescent="0.25">
      <c r="A10" s="26" t="s">
        <v>0</v>
      </c>
      <c r="B10" s="107">
        <v>3045996</v>
      </c>
      <c r="C10" s="107">
        <f>C11</f>
        <v>347531</v>
      </c>
      <c r="D10" s="107">
        <f>D11</f>
        <v>3393527</v>
      </c>
    </row>
    <row r="11" spans="1:4" ht="26.25" customHeight="1" x14ac:dyDescent="0.25">
      <c r="A11" s="85" t="s">
        <v>40</v>
      </c>
      <c r="B11" s="105">
        <v>3045996</v>
      </c>
      <c r="C11" s="105">
        <f>SUM(C12+C17+C19+C20)</f>
        <v>347531</v>
      </c>
      <c r="D11" s="105">
        <f>SUM(B11+C11)</f>
        <v>3393527</v>
      </c>
    </row>
    <row r="12" spans="1:4" x14ac:dyDescent="0.25">
      <c r="A12" s="64" t="s">
        <v>61</v>
      </c>
      <c r="B12" s="59">
        <v>607050</v>
      </c>
      <c r="C12" s="59">
        <v>270191</v>
      </c>
      <c r="D12" s="59">
        <f>SUM(B12+C12)</f>
        <v>877241</v>
      </c>
    </row>
    <row r="13" spans="1:4" x14ac:dyDescent="0.25">
      <c r="A13" s="64" t="s">
        <v>62</v>
      </c>
      <c r="B13" s="59">
        <v>0</v>
      </c>
      <c r="C13" s="59"/>
      <c r="D13" s="59">
        <f t="shared" ref="D13:D20" si="0">SUM(B13+C13)</f>
        <v>0</v>
      </c>
    </row>
    <row r="14" spans="1:4" x14ac:dyDescent="0.25">
      <c r="A14" s="32" t="s">
        <v>214</v>
      </c>
      <c r="B14" s="59">
        <v>1000</v>
      </c>
      <c r="C14" s="59"/>
      <c r="D14" s="59">
        <f t="shared" si="0"/>
        <v>1000</v>
      </c>
    </row>
    <row r="15" spans="1:4" ht="28.5" customHeight="1" x14ac:dyDescent="0.25">
      <c r="A15" s="32" t="s">
        <v>241</v>
      </c>
      <c r="B15" s="59">
        <v>0</v>
      </c>
      <c r="C15" s="59">
        <v>8206</v>
      </c>
      <c r="D15" s="59">
        <f t="shared" si="0"/>
        <v>8206</v>
      </c>
    </row>
    <row r="16" spans="1:4" ht="25.5" x14ac:dyDescent="0.25">
      <c r="A16" s="32" t="s">
        <v>215</v>
      </c>
      <c r="B16" s="59">
        <v>156000</v>
      </c>
      <c r="C16" s="59"/>
      <c r="D16" s="59">
        <f t="shared" si="0"/>
        <v>156000</v>
      </c>
    </row>
    <row r="17" spans="1:5" ht="30" customHeight="1" x14ac:dyDescent="0.25">
      <c r="A17" s="32" t="s">
        <v>216</v>
      </c>
      <c r="B17" s="59">
        <v>160</v>
      </c>
      <c r="C17" s="59">
        <v>-160</v>
      </c>
      <c r="D17" s="59">
        <f t="shared" si="0"/>
        <v>0</v>
      </c>
    </row>
    <row r="18" spans="1:5" x14ac:dyDescent="0.25">
      <c r="A18" s="32" t="s">
        <v>230</v>
      </c>
      <c r="B18" s="59">
        <v>72086</v>
      </c>
      <c r="C18" s="59"/>
      <c r="D18" s="59">
        <f t="shared" si="0"/>
        <v>72086</v>
      </c>
    </row>
    <row r="19" spans="1:5" ht="38.25" x14ac:dyDescent="0.25">
      <c r="A19" s="32" t="s">
        <v>217</v>
      </c>
      <c r="B19" s="59">
        <v>1863500</v>
      </c>
      <c r="C19" s="59">
        <v>72000</v>
      </c>
      <c r="D19" s="59">
        <f t="shared" si="0"/>
        <v>1935500</v>
      </c>
    </row>
    <row r="20" spans="1:5" ht="25.5" x14ac:dyDescent="0.25">
      <c r="A20" s="32" t="s">
        <v>218</v>
      </c>
      <c r="B20" s="59">
        <v>346200</v>
      </c>
      <c r="C20" s="59">
        <v>5500</v>
      </c>
      <c r="D20" s="59">
        <f t="shared" si="0"/>
        <v>351700</v>
      </c>
    </row>
    <row r="21" spans="1:5" x14ac:dyDescent="0.25">
      <c r="B21" s="106"/>
      <c r="C21" s="106"/>
      <c r="D21" s="106"/>
    </row>
    <row r="23" spans="1:5" ht="15.75" customHeight="1" x14ac:dyDescent="0.25">
      <c r="A23" s="138" t="s">
        <v>38</v>
      </c>
      <c r="B23" s="138"/>
      <c r="C23" s="138"/>
      <c r="D23" s="138"/>
    </row>
    <row r="24" spans="1:5" ht="18" x14ac:dyDescent="0.25">
      <c r="A24" s="60"/>
      <c r="B24" s="35"/>
      <c r="C24" s="36"/>
      <c r="D24" s="36"/>
    </row>
    <row r="25" spans="1:5" x14ac:dyDescent="0.25">
      <c r="A25" s="62" t="s">
        <v>39</v>
      </c>
      <c r="B25" s="62" t="s">
        <v>118</v>
      </c>
      <c r="C25" s="62" t="s">
        <v>231</v>
      </c>
      <c r="D25" s="62" t="s">
        <v>232</v>
      </c>
    </row>
    <row r="26" spans="1:5" s="57" customFormat="1" ht="27" customHeight="1" x14ac:dyDescent="0.25">
      <c r="A26" s="26" t="s">
        <v>1</v>
      </c>
      <c r="B26" s="107">
        <f>SUM(B27+B37)</f>
        <v>3045996</v>
      </c>
      <c r="C26" s="107">
        <f>C27+C37</f>
        <v>355737</v>
      </c>
      <c r="D26" s="107">
        <f>SUM(B26+C26)</f>
        <v>3401733</v>
      </c>
    </row>
    <row r="27" spans="1:5" s="57" customFormat="1" ht="20.25" customHeight="1" x14ac:dyDescent="0.25">
      <c r="A27" s="86" t="s">
        <v>40</v>
      </c>
      <c r="B27" s="87">
        <f>SUM(B28:B36)</f>
        <v>2965796</v>
      </c>
      <c r="C27" s="116">
        <f>SUM(C28:C36)</f>
        <v>341307</v>
      </c>
      <c r="D27" s="87">
        <f>SUM(B27+C27)</f>
        <v>3307103</v>
      </c>
    </row>
    <row r="28" spans="1:5" x14ac:dyDescent="0.25">
      <c r="A28" s="64" t="s">
        <v>61</v>
      </c>
      <c r="B28" s="59">
        <v>607050</v>
      </c>
      <c r="C28" s="117">
        <v>261261</v>
      </c>
      <c r="D28" s="59">
        <f>SUM(B28+C28)</f>
        <v>868311</v>
      </c>
      <c r="E28" s="58"/>
    </row>
    <row r="29" spans="1:5" x14ac:dyDescent="0.25">
      <c r="A29" s="64" t="s">
        <v>62</v>
      </c>
      <c r="B29" s="59">
        <v>0</v>
      </c>
      <c r="C29" s="117"/>
      <c r="D29" s="59">
        <f t="shared" ref="D29:D36" si="1">SUM(B29+C29)</f>
        <v>0</v>
      </c>
    </row>
    <row r="30" spans="1:5" x14ac:dyDescent="0.25">
      <c r="A30" s="32" t="s">
        <v>214</v>
      </c>
      <c r="B30" s="59">
        <v>1000</v>
      </c>
      <c r="C30" s="117"/>
      <c r="D30" s="59">
        <f t="shared" si="1"/>
        <v>1000</v>
      </c>
      <c r="E30" s="58"/>
    </row>
    <row r="31" spans="1:5" ht="25.5" x14ac:dyDescent="0.25">
      <c r="A31" s="32" t="s">
        <v>219</v>
      </c>
      <c r="B31" s="59">
        <v>0</v>
      </c>
      <c r="C31" s="117">
        <v>8206</v>
      </c>
      <c r="D31" s="59">
        <f t="shared" si="1"/>
        <v>8206</v>
      </c>
    </row>
    <row r="32" spans="1:5" ht="24.75" customHeight="1" x14ac:dyDescent="0.25">
      <c r="A32" s="32" t="s">
        <v>215</v>
      </c>
      <c r="B32" s="59">
        <v>116000</v>
      </c>
      <c r="C32" s="117"/>
      <c r="D32" s="59">
        <f t="shared" si="1"/>
        <v>116000</v>
      </c>
      <c r="E32" s="58"/>
    </row>
    <row r="33" spans="1:5" x14ac:dyDescent="0.25">
      <c r="A33" s="32" t="s">
        <v>216</v>
      </c>
      <c r="B33" s="59">
        <v>160</v>
      </c>
      <c r="C33" s="117">
        <v>-160</v>
      </c>
      <c r="D33" s="59">
        <f t="shared" si="1"/>
        <v>0</v>
      </c>
    </row>
    <row r="34" spans="1:5" x14ac:dyDescent="0.25">
      <c r="A34" s="64" t="s">
        <v>230</v>
      </c>
      <c r="B34" s="59">
        <v>72086</v>
      </c>
      <c r="C34" s="117"/>
      <c r="D34" s="59">
        <f t="shared" si="1"/>
        <v>72086</v>
      </c>
      <c r="E34" s="58"/>
    </row>
    <row r="35" spans="1:5" ht="25.5" x14ac:dyDescent="0.25">
      <c r="A35" s="32" t="s">
        <v>229</v>
      </c>
      <c r="B35" s="59">
        <v>1863500</v>
      </c>
      <c r="C35" s="117">
        <v>72000</v>
      </c>
      <c r="D35" s="59">
        <f t="shared" si="1"/>
        <v>1935500</v>
      </c>
      <c r="E35" s="58"/>
    </row>
    <row r="36" spans="1:5" x14ac:dyDescent="0.25">
      <c r="A36" s="64" t="s">
        <v>220</v>
      </c>
      <c r="B36" s="59">
        <v>306000</v>
      </c>
      <c r="C36" s="117"/>
      <c r="D36" s="59">
        <f t="shared" si="1"/>
        <v>306000</v>
      </c>
    </row>
    <row r="37" spans="1:5" s="57" customFormat="1" ht="25.5" x14ac:dyDescent="0.25">
      <c r="A37" s="85" t="s">
        <v>55</v>
      </c>
      <c r="B37" s="87">
        <f>SUM(B38:B42)</f>
        <v>80200</v>
      </c>
      <c r="C37" s="116">
        <f>SUM(C38:C42)</f>
        <v>14430</v>
      </c>
      <c r="D37" s="87">
        <f>SUM(B37+C37)</f>
        <v>94630</v>
      </c>
    </row>
    <row r="38" spans="1:5" s="57" customFormat="1" x14ac:dyDescent="0.25">
      <c r="A38" s="113" t="s">
        <v>61</v>
      </c>
      <c r="B38" s="114">
        <v>0</v>
      </c>
      <c r="C38" s="118">
        <v>8930</v>
      </c>
      <c r="D38" s="114">
        <f>SUM(B38+C38)</f>
        <v>8930</v>
      </c>
    </row>
    <row r="39" spans="1:5" x14ac:dyDescent="0.25">
      <c r="A39" s="32" t="s">
        <v>214</v>
      </c>
      <c r="B39" s="59">
        <v>0</v>
      </c>
      <c r="C39" s="117">
        <v>0</v>
      </c>
      <c r="D39" s="114">
        <f t="shared" ref="D39:D42" si="2">SUM(B39+C39)</f>
        <v>0</v>
      </c>
    </row>
    <row r="40" spans="1:5" ht="25.5" x14ac:dyDescent="0.25">
      <c r="A40" s="32" t="s">
        <v>215</v>
      </c>
      <c r="B40" s="59">
        <v>40000</v>
      </c>
      <c r="C40" s="59">
        <v>0</v>
      </c>
      <c r="D40" s="114">
        <f t="shared" si="2"/>
        <v>40000</v>
      </c>
    </row>
    <row r="41" spans="1:5" x14ac:dyDescent="0.25">
      <c r="A41" s="32" t="s">
        <v>220</v>
      </c>
      <c r="B41" s="59">
        <v>40200</v>
      </c>
      <c r="C41" s="59">
        <v>5500</v>
      </c>
      <c r="D41" s="114">
        <f t="shared" si="2"/>
        <v>45700</v>
      </c>
    </row>
    <row r="42" spans="1:5" ht="25.5" x14ac:dyDescent="0.25">
      <c r="A42" s="34" t="s">
        <v>221</v>
      </c>
      <c r="B42" s="59">
        <v>0</v>
      </c>
      <c r="C42" s="59">
        <v>0</v>
      </c>
      <c r="D42" s="114">
        <f t="shared" si="2"/>
        <v>0</v>
      </c>
    </row>
  </sheetData>
  <mergeCells count="5">
    <mergeCell ref="A1:D1"/>
    <mergeCell ref="A3:D3"/>
    <mergeCell ref="A5:D5"/>
    <mergeCell ref="A7:D7"/>
    <mergeCell ref="A23:D23"/>
  </mergeCells>
  <pageMargins left="0.7" right="0.7" top="0.75" bottom="0.75" header="0.3" footer="0.3"/>
  <pageSetup paperSize="9" scale="8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13"/>
  <sheetViews>
    <sheetView workbookViewId="0">
      <selection activeCell="A7" sqref="A7:D7"/>
    </sheetView>
  </sheetViews>
  <sheetFormatPr defaultRowHeight="15" x14ac:dyDescent="0.25"/>
  <cols>
    <col min="1" max="1" width="37.7109375" customWidth="1"/>
    <col min="2" max="2" width="25.28515625" customWidth="1"/>
    <col min="3" max="3" width="20.85546875" bestFit="1" customWidth="1"/>
    <col min="4" max="4" width="25.28515625" customWidth="1"/>
  </cols>
  <sheetData>
    <row r="1" spans="1:4" ht="53.25" customHeight="1" x14ac:dyDescent="0.25">
      <c r="A1" s="157" t="s">
        <v>238</v>
      </c>
      <c r="B1" s="157"/>
      <c r="C1" s="157"/>
      <c r="D1" s="157"/>
    </row>
    <row r="2" spans="1:4" ht="18" customHeight="1" x14ac:dyDescent="0.25">
      <c r="A2" s="1"/>
      <c r="B2" s="1"/>
      <c r="C2" s="1"/>
      <c r="D2" s="1"/>
    </row>
    <row r="3" spans="1:4" ht="15.75" x14ac:dyDescent="0.25">
      <c r="A3" s="157" t="s">
        <v>18</v>
      </c>
      <c r="B3" s="157"/>
      <c r="C3" s="158"/>
      <c r="D3" s="158"/>
    </row>
    <row r="4" spans="1:4" ht="18" x14ac:dyDescent="0.25">
      <c r="A4" s="1"/>
      <c r="B4" s="1"/>
      <c r="C4" s="2"/>
      <c r="D4" s="2"/>
    </row>
    <row r="5" spans="1:4" ht="18" customHeight="1" x14ac:dyDescent="0.25">
      <c r="A5" s="157" t="s">
        <v>4</v>
      </c>
      <c r="B5" s="139"/>
      <c r="C5" s="139"/>
      <c r="D5" s="139"/>
    </row>
    <row r="6" spans="1:4" ht="18" x14ac:dyDescent="0.25">
      <c r="A6" s="1"/>
      <c r="B6" s="1"/>
      <c r="C6" s="2"/>
      <c r="D6" s="2"/>
    </row>
    <row r="7" spans="1:4" ht="15.75" x14ac:dyDescent="0.25">
      <c r="A7" s="157" t="s">
        <v>13</v>
      </c>
      <c r="B7" s="156"/>
      <c r="C7" s="156"/>
      <c r="D7" s="156"/>
    </row>
    <row r="8" spans="1:4" ht="18" x14ac:dyDescent="0.25">
      <c r="A8" s="1"/>
      <c r="B8" s="1"/>
      <c r="C8" s="2"/>
      <c r="D8" s="2"/>
    </row>
    <row r="9" spans="1:4" s="24" customFormat="1" ht="12" x14ac:dyDescent="0.2">
      <c r="A9" s="22"/>
      <c r="B9" s="22"/>
      <c r="C9" s="22"/>
      <c r="D9" s="23"/>
    </row>
    <row r="10" spans="1:4" x14ac:dyDescent="0.25">
      <c r="A10" s="13" t="s">
        <v>59</v>
      </c>
      <c r="B10" s="13" t="s">
        <v>118</v>
      </c>
      <c r="C10" s="13" t="s">
        <v>231</v>
      </c>
      <c r="D10" s="13" t="s">
        <v>232</v>
      </c>
    </row>
    <row r="11" spans="1:4" ht="30" customHeight="1" x14ac:dyDescent="0.25">
      <c r="A11" s="6" t="s">
        <v>14</v>
      </c>
      <c r="B11" s="96">
        <v>3045996</v>
      </c>
      <c r="C11" s="96">
        <v>355737</v>
      </c>
      <c r="D11" s="96">
        <f>SUM(B11+C11)</f>
        <v>3401733</v>
      </c>
    </row>
    <row r="12" spans="1:4" ht="30" customHeight="1" x14ac:dyDescent="0.25">
      <c r="A12" s="6" t="s">
        <v>60</v>
      </c>
      <c r="B12" s="96">
        <v>3045996</v>
      </c>
      <c r="C12" s="96">
        <v>355737</v>
      </c>
      <c r="D12" s="96">
        <f t="shared" ref="D12:D13" si="0">SUM(B12+C12)</f>
        <v>3401733</v>
      </c>
    </row>
    <row r="13" spans="1:4" ht="30" customHeight="1" x14ac:dyDescent="0.25">
      <c r="A13" s="25" t="s">
        <v>243</v>
      </c>
      <c r="B13" s="96">
        <v>3045996</v>
      </c>
      <c r="C13" s="96">
        <v>355737</v>
      </c>
      <c r="D13" s="96">
        <f t="shared" si="0"/>
        <v>3401733</v>
      </c>
    </row>
  </sheetData>
  <mergeCells count="4">
    <mergeCell ref="A1:D1"/>
    <mergeCell ref="A3:D3"/>
    <mergeCell ref="A5:D5"/>
    <mergeCell ref="A7:D7"/>
  </mergeCells>
  <pageMargins left="0.7" right="0.7" top="0.75" bottom="0.75" header="0.3" footer="0.3"/>
  <pageSetup paperSize="9" scale="7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4"/>
  <sheetViews>
    <sheetView workbookViewId="0">
      <selection sqref="A1:F1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6" width="25.28515625" customWidth="1"/>
  </cols>
  <sheetData>
    <row r="1" spans="1:6" ht="54" customHeight="1" x14ac:dyDescent="0.25">
      <c r="A1" s="157" t="s">
        <v>238</v>
      </c>
      <c r="B1" s="157"/>
      <c r="C1" s="157"/>
      <c r="D1" s="157"/>
      <c r="E1" s="157"/>
      <c r="F1" s="157"/>
    </row>
    <row r="2" spans="1:6" ht="18" customHeight="1" x14ac:dyDescent="0.25">
      <c r="A2" s="1"/>
      <c r="B2" s="1"/>
      <c r="C2" s="1"/>
      <c r="D2" s="1"/>
      <c r="E2" s="1"/>
      <c r="F2" s="1"/>
    </row>
    <row r="3" spans="1:6" ht="15.75" customHeight="1" x14ac:dyDescent="0.25">
      <c r="A3" s="157" t="s">
        <v>18</v>
      </c>
      <c r="B3" s="157"/>
      <c r="C3" s="157"/>
      <c r="D3" s="157"/>
      <c r="E3" s="157"/>
      <c r="F3" s="157"/>
    </row>
    <row r="4" spans="1:6" ht="18" x14ac:dyDescent="0.25">
      <c r="A4" s="1"/>
      <c r="B4" s="1"/>
      <c r="C4" s="1"/>
      <c r="D4" s="1"/>
      <c r="E4" s="2"/>
      <c r="F4" s="2"/>
    </row>
    <row r="5" spans="1:6" ht="18" customHeight="1" x14ac:dyDescent="0.25">
      <c r="A5" s="157" t="s">
        <v>44</v>
      </c>
      <c r="B5" s="157"/>
      <c r="C5" s="157"/>
      <c r="D5" s="157"/>
      <c r="E5" s="157"/>
      <c r="F5" s="157"/>
    </row>
    <row r="6" spans="1:6" ht="18" x14ac:dyDescent="0.25">
      <c r="A6" s="1"/>
      <c r="B6" s="1"/>
      <c r="C6" s="1"/>
      <c r="D6" s="1"/>
      <c r="E6" s="2"/>
      <c r="F6" s="2"/>
    </row>
    <row r="7" spans="1:6" x14ac:dyDescent="0.25">
      <c r="A7" s="13" t="s">
        <v>5</v>
      </c>
      <c r="B7" s="12" t="s">
        <v>6</v>
      </c>
      <c r="C7" s="12" t="s">
        <v>27</v>
      </c>
      <c r="D7" s="13" t="s">
        <v>118</v>
      </c>
      <c r="E7" s="13" t="s">
        <v>231</v>
      </c>
      <c r="F7" s="13" t="s">
        <v>232</v>
      </c>
    </row>
    <row r="8" spans="1:6" x14ac:dyDescent="0.25">
      <c r="A8" s="18"/>
      <c r="B8" s="19"/>
      <c r="C8" s="17" t="s">
        <v>46</v>
      </c>
      <c r="D8" s="18"/>
      <c r="E8" s="18"/>
      <c r="F8" s="18"/>
    </row>
    <row r="9" spans="1:6" ht="25.5" x14ac:dyDescent="0.25">
      <c r="A9" s="6">
        <v>8</v>
      </c>
      <c r="B9" s="6"/>
      <c r="C9" s="6" t="s">
        <v>15</v>
      </c>
      <c r="D9" s="4"/>
      <c r="E9" s="4"/>
      <c r="F9" s="4"/>
    </row>
    <row r="10" spans="1:6" x14ac:dyDescent="0.25">
      <c r="A10" s="6"/>
      <c r="B10" s="10">
        <v>84</v>
      </c>
      <c r="C10" s="10" t="s">
        <v>20</v>
      </c>
      <c r="D10" s="4"/>
      <c r="E10" s="4"/>
      <c r="F10" s="4"/>
    </row>
    <row r="11" spans="1:6" x14ac:dyDescent="0.25">
      <c r="A11" s="6"/>
      <c r="B11" s="10"/>
      <c r="C11" s="20"/>
      <c r="D11" s="4"/>
      <c r="E11" s="4"/>
      <c r="F11" s="4"/>
    </row>
    <row r="12" spans="1:6" x14ac:dyDescent="0.25">
      <c r="A12" s="6"/>
      <c r="B12" s="10"/>
      <c r="C12" s="17" t="s">
        <v>49</v>
      </c>
      <c r="D12" s="4"/>
      <c r="E12" s="4"/>
      <c r="F12" s="4"/>
    </row>
    <row r="13" spans="1:6" ht="25.5" x14ac:dyDescent="0.25">
      <c r="A13" s="8">
        <v>5</v>
      </c>
      <c r="B13" s="9"/>
      <c r="C13" s="15" t="s">
        <v>16</v>
      </c>
      <c r="D13" s="4"/>
      <c r="E13" s="4"/>
      <c r="F13" s="4"/>
    </row>
    <row r="14" spans="1:6" ht="25.5" x14ac:dyDescent="0.25">
      <c r="A14" s="10"/>
      <c r="B14" s="10">
        <v>54</v>
      </c>
      <c r="C14" s="16" t="s">
        <v>21</v>
      </c>
      <c r="D14" s="4"/>
      <c r="E14" s="4"/>
      <c r="F14" s="5"/>
    </row>
  </sheetData>
  <mergeCells count="3">
    <mergeCell ref="A1:F1"/>
    <mergeCell ref="A3:F3"/>
    <mergeCell ref="A5:F5"/>
  </mergeCells>
  <pageMargins left="0.7" right="0.7" top="0.75" bottom="0.75" header="0.3" footer="0.3"/>
  <pageSetup paperSize="9"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16"/>
  <sheetViews>
    <sheetView workbookViewId="0">
      <selection activeCell="A2" sqref="A2"/>
    </sheetView>
  </sheetViews>
  <sheetFormatPr defaultRowHeight="15" x14ac:dyDescent="0.25"/>
  <cols>
    <col min="1" max="4" width="25.28515625" customWidth="1"/>
  </cols>
  <sheetData>
    <row r="1" spans="1:4" ht="51" customHeight="1" x14ac:dyDescent="0.25">
      <c r="A1" s="157" t="s">
        <v>237</v>
      </c>
      <c r="B1" s="157"/>
      <c r="C1" s="157"/>
      <c r="D1" s="157"/>
    </row>
    <row r="2" spans="1:4" ht="18" customHeight="1" x14ac:dyDescent="0.25">
      <c r="A2" s="14"/>
      <c r="B2" s="14"/>
      <c r="C2" s="14"/>
      <c r="D2" s="14"/>
    </row>
    <row r="3" spans="1:4" ht="15.75" customHeight="1" x14ac:dyDescent="0.25">
      <c r="A3" s="157" t="s">
        <v>18</v>
      </c>
      <c r="B3" s="157"/>
      <c r="C3" s="157"/>
      <c r="D3" s="157"/>
    </row>
    <row r="4" spans="1:4" ht="18" x14ac:dyDescent="0.25">
      <c r="A4" s="14"/>
      <c r="B4" s="14"/>
      <c r="C4" s="2"/>
      <c r="D4" s="2"/>
    </row>
    <row r="5" spans="1:4" ht="18" customHeight="1" x14ac:dyDescent="0.25">
      <c r="A5" s="157" t="s">
        <v>45</v>
      </c>
      <c r="B5" s="157"/>
      <c r="C5" s="157"/>
      <c r="D5" s="157"/>
    </row>
    <row r="6" spans="1:4" ht="18" x14ac:dyDescent="0.25">
      <c r="A6" s="14"/>
      <c r="B6" s="14"/>
      <c r="C6" s="2"/>
      <c r="D6" s="2"/>
    </row>
    <row r="7" spans="1:4" x14ac:dyDescent="0.25">
      <c r="A7" s="12" t="s">
        <v>39</v>
      </c>
      <c r="B7" s="13" t="s">
        <v>118</v>
      </c>
      <c r="C7" s="13" t="s">
        <v>231</v>
      </c>
      <c r="D7" s="13" t="s">
        <v>232</v>
      </c>
    </row>
    <row r="8" spans="1:4" x14ac:dyDescent="0.25">
      <c r="A8" s="6" t="s">
        <v>46</v>
      </c>
      <c r="B8" s="4"/>
      <c r="C8" s="4"/>
      <c r="D8" s="4"/>
    </row>
    <row r="9" spans="1:4" ht="25.5" x14ac:dyDescent="0.25">
      <c r="A9" s="6" t="s">
        <v>47</v>
      </c>
      <c r="B9" s="4"/>
      <c r="C9" s="4"/>
      <c r="D9" s="4"/>
    </row>
    <row r="10" spans="1:4" ht="25.5" x14ac:dyDescent="0.25">
      <c r="A10" s="11" t="s">
        <v>48</v>
      </c>
      <c r="B10" s="4"/>
      <c r="C10" s="4"/>
      <c r="D10" s="4"/>
    </row>
    <row r="11" spans="1:4" x14ac:dyDescent="0.25">
      <c r="A11" s="11"/>
      <c r="B11" s="4"/>
      <c r="C11" s="4"/>
      <c r="D11" s="4"/>
    </row>
    <row r="12" spans="1:4" x14ac:dyDescent="0.25">
      <c r="A12" s="6" t="s">
        <v>49</v>
      </c>
      <c r="B12" s="4"/>
      <c r="C12" s="4"/>
      <c r="D12" s="4"/>
    </row>
    <row r="13" spans="1:4" x14ac:dyDescent="0.25">
      <c r="A13" s="15" t="s">
        <v>40</v>
      </c>
      <c r="B13" s="4"/>
      <c r="C13" s="4"/>
      <c r="D13" s="4"/>
    </row>
    <row r="14" spans="1:4" x14ac:dyDescent="0.25">
      <c r="A14" s="7" t="s">
        <v>41</v>
      </c>
      <c r="B14" s="4"/>
      <c r="C14" s="4"/>
      <c r="D14" s="5"/>
    </row>
    <row r="15" spans="1:4" x14ac:dyDescent="0.25">
      <c r="A15" s="15" t="s">
        <v>42</v>
      </c>
      <c r="B15" s="4"/>
      <c r="C15" s="4"/>
      <c r="D15" s="5"/>
    </row>
    <row r="16" spans="1:4" x14ac:dyDescent="0.25">
      <c r="A16" s="7" t="s">
        <v>43</v>
      </c>
      <c r="B16" s="4"/>
      <c r="C16" s="4"/>
      <c r="D16" s="5"/>
    </row>
  </sheetData>
  <mergeCells count="3">
    <mergeCell ref="A1:D1"/>
    <mergeCell ref="A3:D3"/>
    <mergeCell ref="A5:D5"/>
  </mergeCells>
  <pageMargins left="0.7" right="0.7" top="0.75" bottom="0.75" header="0.3" footer="0.3"/>
  <pageSetup paperSize="9" scale="8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EA2C2-4AEC-4734-9D67-BCED75A71536}">
  <sheetPr>
    <pageSetUpPr fitToPage="1"/>
  </sheetPr>
  <dimension ref="A1:E463"/>
  <sheetViews>
    <sheetView workbookViewId="0">
      <selection activeCell="C358" sqref="C358"/>
    </sheetView>
  </sheetViews>
  <sheetFormatPr defaultRowHeight="11.25" x14ac:dyDescent="0.15"/>
  <cols>
    <col min="1" max="1" width="50.85546875" style="90" customWidth="1"/>
    <col min="2" max="4" width="20.7109375" style="101" customWidth="1"/>
    <col min="5" max="16384" width="9.140625" style="89"/>
  </cols>
  <sheetData>
    <row r="1" spans="1:5" ht="38.25" customHeight="1" x14ac:dyDescent="0.15">
      <c r="A1" s="160" t="s">
        <v>236</v>
      </c>
      <c r="B1" s="161"/>
      <c r="C1" s="161"/>
      <c r="D1" s="162"/>
    </row>
    <row r="2" spans="1:5" ht="12.75" x14ac:dyDescent="0.15">
      <c r="A2" s="160" t="s">
        <v>17</v>
      </c>
      <c r="B2" s="161"/>
      <c r="C2" s="161"/>
      <c r="D2" s="162"/>
    </row>
    <row r="3" spans="1:5" customFormat="1" ht="41.25" customHeight="1" x14ac:dyDescent="0.25">
      <c r="A3" s="56" t="s">
        <v>63</v>
      </c>
      <c r="B3" s="159"/>
      <c r="C3" s="159"/>
      <c r="D3" s="159"/>
      <c r="E3" s="89"/>
    </row>
    <row r="4" spans="1:5" customFormat="1" ht="28.5" customHeight="1" x14ac:dyDescent="0.25">
      <c r="A4" s="91" t="s">
        <v>57</v>
      </c>
      <c r="B4" s="119" t="s">
        <v>118</v>
      </c>
      <c r="C4" s="119" t="s">
        <v>231</v>
      </c>
      <c r="D4" s="119" t="s">
        <v>232</v>
      </c>
      <c r="E4" s="89"/>
    </row>
    <row r="5" spans="1:5" ht="12.75" x14ac:dyDescent="0.2">
      <c r="A5" s="93" t="s">
        <v>205</v>
      </c>
      <c r="B5" s="96">
        <f>SUM(B6+B84+B107+B229+B320+B327+B352+B394+B421+B427+B443+B449)</f>
        <v>3045996</v>
      </c>
      <c r="C5" s="96">
        <f>SUM(C6+C84+C107+C229+C320+C327+C352+C394+C421+C427+C443+C449)</f>
        <v>355737</v>
      </c>
      <c r="D5" s="96">
        <f>SUM(D6+D84+D107+D229+D320+D327+D352+D394+D421+D427+D443+D449)</f>
        <v>3401733</v>
      </c>
    </row>
    <row r="6" spans="1:5" ht="12.75" x14ac:dyDescent="0.2">
      <c r="A6" s="94" t="s">
        <v>64</v>
      </c>
      <c r="B6" s="97">
        <v>116000</v>
      </c>
      <c r="C6" s="97"/>
      <c r="D6" s="97">
        <v>116000</v>
      </c>
    </row>
    <row r="7" spans="1:5" ht="12.75" x14ac:dyDescent="0.2">
      <c r="A7" s="95" t="s">
        <v>207</v>
      </c>
      <c r="B7" s="98">
        <f t="shared" ref="B7" si="0">SUM(B8+B80)</f>
        <v>116000</v>
      </c>
      <c r="C7" s="98">
        <f>SUM(C8+C80)</f>
        <v>0</v>
      </c>
      <c r="D7" s="98">
        <f>SUM(B7+C7)</f>
        <v>116000</v>
      </c>
    </row>
    <row r="8" spans="1:5" ht="12.75" x14ac:dyDescent="0.2">
      <c r="A8" s="92" t="s">
        <v>65</v>
      </c>
      <c r="B8" s="99">
        <f t="shared" ref="B8" si="1">SUM(B9+B17+B37+B69)</f>
        <v>114900</v>
      </c>
      <c r="C8" s="99">
        <v>1100</v>
      </c>
      <c r="D8" s="99">
        <f t="shared" ref="D8:D71" si="2">SUM(B8+C8)</f>
        <v>116000</v>
      </c>
    </row>
    <row r="9" spans="1:5" ht="12.75" x14ac:dyDescent="0.2">
      <c r="A9" s="92" t="s">
        <v>119</v>
      </c>
      <c r="B9" s="99">
        <f t="shared" ref="B9" si="3">SUM(B10+B14)</f>
        <v>8345</v>
      </c>
      <c r="C9" s="99"/>
      <c r="D9" s="99">
        <f t="shared" si="2"/>
        <v>8345</v>
      </c>
    </row>
    <row r="10" spans="1:5" ht="12.75" x14ac:dyDescent="0.2">
      <c r="A10" s="92" t="s">
        <v>66</v>
      </c>
      <c r="B10" s="99">
        <f t="shared" ref="B10" si="4">SUM(B11:B13)</f>
        <v>7300</v>
      </c>
      <c r="C10" s="99"/>
      <c r="D10" s="99">
        <f t="shared" si="2"/>
        <v>7300</v>
      </c>
    </row>
    <row r="11" spans="1:5" ht="12.75" x14ac:dyDescent="0.2">
      <c r="A11" s="92" t="s">
        <v>120</v>
      </c>
      <c r="B11" s="99">
        <v>5500</v>
      </c>
      <c r="C11" s="99"/>
      <c r="D11" s="99">
        <f t="shared" si="2"/>
        <v>5500</v>
      </c>
    </row>
    <row r="12" spans="1:5" ht="12.75" x14ac:dyDescent="0.2">
      <c r="A12" s="92" t="s">
        <v>121</v>
      </c>
      <c r="B12" s="99">
        <v>1000</v>
      </c>
      <c r="C12" s="99"/>
      <c r="D12" s="99">
        <f t="shared" si="2"/>
        <v>1000</v>
      </c>
    </row>
    <row r="13" spans="1:5" ht="12.75" x14ac:dyDescent="0.2">
      <c r="A13" s="92" t="s">
        <v>122</v>
      </c>
      <c r="B13" s="99">
        <v>800</v>
      </c>
      <c r="C13" s="99"/>
      <c r="D13" s="99">
        <f t="shared" si="2"/>
        <v>800</v>
      </c>
    </row>
    <row r="14" spans="1:5" ht="12.75" x14ac:dyDescent="0.2">
      <c r="A14" s="92" t="s">
        <v>67</v>
      </c>
      <c r="B14" s="99">
        <f t="shared" ref="B14" si="5">SUM(B15:B16)</f>
        <v>1045</v>
      </c>
      <c r="C14" s="99"/>
      <c r="D14" s="99">
        <f t="shared" si="2"/>
        <v>1045</v>
      </c>
    </row>
    <row r="15" spans="1:5" ht="12.75" x14ac:dyDescent="0.2">
      <c r="A15" s="92" t="s">
        <v>123</v>
      </c>
      <c r="B15" s="99">
        <v>545</v>
      </c>
      <c r="C15" s="99"/>
      <c r="D15" s="99">
        <f t="shared" si="2"/>
        <v>545</v>
      </c>
    </row>
    <row r="16" spans="1:5" ht="12.75" x14ac:dyDescent="0.2">
      <c r="A16" s="92" t="s">
        <v>124</v>
      </c>
      <c r="B16" s="99">
        <v>500</v>
      </c>
      <c r="C16" s="99"/>
      <c r="D16" s="99">
        <f t="shared" si="2"/>
        <v>500</v>
      </c>
    </row>
    <row r="17" spans="1:4" ht="12.75" x14ac:dyDescent="0.2">
      <c r="A17" s="92" t="s">
        <v>125</v>
      </c>
      <c r="B17" s="99">
        <f t="shared" ref="B17" si="6">SUM(B18+B24+B27+B30+B33+B35)</f>
        <v>23100</v>
      </c>
      <c r="C17" s="99"/>
      <c r="D17" s="99">
        <f t="shared" si="2"/>
        <v>23100</v>
      </c>
    </row>
    <row r="18" spans="1:4" ht="12.75" x14ac:dyDescent="0.2">
      <c r="A18" s="92" t="s">
        <v>68</v>
      </c>
      <c r="B18" s="99">
        <f t="shared" ref="B18" si="7">SUM(B19:B23)</f>
        <v>15100</v>
      </c>
      <c r="C18" s="99"/>
      <c r="D18" s="99">
        <f t="shared" si="2"/>
        <v>15100</v>
      </c>
    </row>
    <row r="19" spans="1:4" ht="12.75" x14ac:dyDescent="0.2">
      <c r="A19" s="92" t="s">
        <v>126</v>
      </c>
      <c r="B19" s="99">
        <v>8500</v>
      </c>
      <c r="C19" s="99"/>
      <c r="D19" s="99">
        <f t="shared" si="2"/>
        <v>8500</v>
      </c>
    </row>
    <row r="20" spans="1:4" ht="25.5" x14ac:dyDescent="0.2">
      <c r="A20" s="92" t="s">
        <v>127</v>
      </c>
      <c r="B20" s="99">
        <v>250</v>
      </c>
      <c r="C20" s="99"/>
      <c r="D20" s="99">
        <f t="shared" si="2"/>
        <v>250</v>
      </c>
    </row>
    <row r="21" spans="1:4" ht="12.75" x14ac:dyDescent="0.2">
      <c r="A21" s="92" t="s">
        <v>128</v>
      </c>
      <c r="B21" s="99">
        <v>2200</v>
      </c>
      <c r="C21" s="99"/>
      <c r="D21" s="99">
        <f t="shared" si="2"/>
        <v>2200</v>
      </c>
    </row>
    <row r="22" spans="1:4" ht="12.75" x14ac:dyDescent="0.2">
      <c r="A22" s="92" t="s">
        <v>129</v>
      </c>
      <c r="B22" s="99">
        <v>4000</v>
      </c>
      <c r="C22" s="99"/>
      <c r="D22" s="99">
        <f t="shared" si="2"/>
        <v>4000</v>
      </c>
    </row>
    <row r="23" spans="1:4" ht="12.75" x14ac:dyDescent="0.2">
      <c r="A23" s="92" t="s">
        <v>130</v>
      </c>
      <c r="B23" s="99">
        <v>150</v>
      </c>
      <c r="C23" s="99"/>
      <c r="D23" s="99">
        <f t="shared" si="2"/>
        <v>150</v>
      </c>
    </row>
    <row r="24" spans="1:4" ht="12.75" x14ac:dyDescent="0.2">
      <c r="A24" s="92" t="s">
        <v>69</v>
      </c>
      <c r="B24" s="99">
        <f t="shared" ref="B24" si="8">SUM(B25:B26)</f>
        <v>200</v>
      </c>
      <c r="C24" s="99"/>
      <c r="D24" s="99">
        <f t="shared" si="2"/>
        <v>200</v>
      </c>
    </row>
    <row r="25" spans="1:4" ht="12.75" x14ac:dyDescent="0.2">
      <c r="A25" s="92" t="s">
        <v>131</v>
      </c>
      <c r="B25" s="99">
        <v>200</v>
      </c>
      <c r="C25" s="99"/>
      <c r="D25" s="99">
        <f t="shared" si="2"/>
        <v>200</v>
      </c>
    </row>
    <row r="26" spans="1:4" ht="12.75" x14ac:dyDescent="0.2">
      <c r="A26" s="92" t="s">
        <v>132</v>
      </c>
      <c r="B26" s="99">
        <v>0</v>
      </c>
      <c r="C26" s="99"/>
      <c r="D26" s="99">
        <f t="shared" si="2"/>
        <v>0</v>
      </c>
    </row>
    <row r="27" spans="1:4" ht="12.75" x14ac:dyDescent="0.2">
      <c r="A27" s="92" t="s">
        <v>70</v>
      </c>
      <c r="B27" s="99">
        <f t="shared" ref="B27" si="9">SUM(B28:B29)</f>
        <v>50</v>
      </c>
      <c r="C27" s="99"/>
      <c r="D27" s="99">
        <f t="shared" si="2"/>
        <v>50</v>
      </c>
    </row>
    <row r="28" spans="1:4" ht="12.75" x14ac:dyDescent="0.2">
      <c r="A28" s="92" t="s">
        <v>133</v>
      </c>
      <c r="B28" s="99">
        <v>50</v>
      </c>
      <c r="C28" s="99"/>
      <c r="D28" s="99">
        <f t="shared" si="2"/>
        <v>50</v>
      </c>
    </row>
    <row r="29" spans="1:4" ht="12.75" x14ac:dyDescent="0.2">
      <c r="A29" s="92" t="s">
        <v>134</v>
      </c>
      <c r="B29" s="99">
        <v>0</v>
      </c>
      <c r="C29" s="99"/>
      <c r="D29" s="99">
        <f t="shared" si="2"/>
        <v>0</v>
      </c>
    </row>
    <row r="30" spans="1:4" ht="12.75" x14ac:dyDescent="0.2">
      <c r="A30" s="92" t="s">
        <v>71</v>
      </c>
      <c r="B30" s="99">
        <f t="shared" ref="B30" si="10">SUM(B31:B32)</f>
        <v>6500</v>
      </c>
      <c r="C30" s="99"/>
      <c r="D30" s="99">
        <f t="shared" si="2"/>
        <v>6500</v>
      </c>
    </row>
    <row r="31" spans="1:4" ht="25.5" x14ac:dyDescent="0.2">
      <c r="A31" s="92" t="s">
        <v>135</v>
      </c>
      <c r="B31" s="99">
        <v>5000</v>
      </c>
      <c r="C31" s="99"/>
      <c r="D31" s="99">
        <f t="shared" si="2"/>
        <v>5000</v>
      </c>
    </row>
    <row r="32" spans="1:4" ht="25.5" x14ac:dyDescent="0.2">
      <c r="A32" s="92" t="s">
        <v>136</v>
      </c>
      <c r="B32" s="99">
        <v>1500</v>
      </c>
      <c r="C32" s="99"/>
      <c r="D32" s="99">
        <f t="shared" si="2"/>
        <v>1500</v>
      </c>
    </row>
    <row r="33" spans="1:4" ht="12.75" x14ac:dyDescent="0.2">
      <c r="A33" s="92" t="s">
        <v>72</v>
      </c>
      <c r="B33" s="99">
        <f t="shared" ref="B33" si="11">SUM(B34)</f>
        <v>0</v>
      </c>
      <c r="C33" s="99"/>
      <c r="D33" s="99">
        <f t="shared" si="2"/>
        <v>0</v>
      </c>
    </row>
    <row r="34" spans="1:4" ht="12.75" x14ac:dyDescent="0.2">
      <c r="A34" s="92" t="s">
        <v>137</v>
      </c>
      <c r="B34" s="99">
        <v>0</v>
      </c>
      <c r="C34" s="99"/>
      <c r="D34" s="99">
        <f t="shared" si="2"/>
        <v>0</v>
      </c>
    </row>
    <row r="35" spans="1:4" ht="12.75" x14ac:dyDescent="0.2">
      <c r="A35" s="92" t="s">
        <v>73</v>
      </c>
      <c r="B35" s="99">
        <f t="shared" ref="B35" si="12">SUM(B36)</f>
        <v>1250</v>
      </c>
      <c r="C35" s="99"/>
      <c r="D35" s="99">
        <f t="shared" si="2"/>
        <v>1250</v>
      </c>
    </row>
    <row r="36" spans="1:4" ht="12.75" x14ac:dyDescent="0.2">
      <c r="A36" s="92" t="s">
        <v>138</v>
      </c>
      <c r="B36" s="99">
        <v>1250</v>
      </c>
      <c r="C36" s="99"/>
      <c r="D36" s="99">
        <f t="shared" si="2"/>
        <v>1250</v>
      </c>
    </row>
    <row r="37" spans="1:4" ht="12.75" x14ac:dyDescent="0.2">
      <c r="A37" s="92" t="s">
        <v>139</v>
      </c>
      <c r="B37" s="99">
        <f t="shared" ref="B37" si="13">SUM(B38+B41+B45+B47+B53+B55+B57+B62+B65)</f>
        <v>78185</v>
      </c>
      <c r="C37" s="99">
        <v>1100</v>
      </c>
      <c r="D37" s="99">
        <f t="shared" si="2"/>
        <v>79285</v>
      </c>
    </row>
    <row r="38" spans="1:4" ht="12.75" x14ac:dyDescent="0.2">
      <c r="A38" s="92" t="s">
        <v>74</v>
      </c>
      <c r="B38" s="99">
        <f t="shared" ref="B38" si="14">SUM(B39:B40)</f>
        <v>4750</v>
      </c>
      <c r="C38" s="99"/>
      <c r="D38" s="99">
        <f t="shared" si="2"/>
        <v>4750</v>
      </c>
    </row>
    <row r="39" spans="1:4" ht="12.75" x14ac:dyDescent="0.2">
      <c r="A39" s="92" t="s">
        <v>140</v>
      </c>
      <c r="B39" s="99">
        <v>4000</v>
      </c>
      <c r="C39" s="99"/>
      <c r="D39" s="99">
        <f t="shared" si="2"/>
        <v>4000</v>
      </c>
    </row>
    <row r="40" spans="1:4" ht="12.75" x14ac:dyDescent="0.2">
      <c r="A40" s="92" t="s">
        <v>141</v>
      </c>
      <c r="B40" s="99">
        <v>750</v>
      </c>
      <c r="C40" s="99"/>
      <c r="D40" s="99">
        <f t="shared" si="2"/>
        <v>750</v>
      </c>
    </row>
    <row r="41" spans="1:4" ht="12.75" x14ac:dyDescent="0.2">
      <c r="A41" s="92" t="s">
        <v>75</v>
      </c>
      <c r="B41" s="99">
        <f t="shared" ref="B41" si="15">SUM(B42:B44)</f>
        <v>30860</v>
      </c>
      <c r="C41" s="99">
        <v>1100</v>
      </c>
      <c r="D41" s="99">
        <f t="shared" si="2"/>
        <v>31960</v>
      </c>
    </row>
    <row r="42" spans="1:4" ht="25.5" x14ac:dyDescent="0.2">
      <c r="A42" s="92" t="s">
        <v>142</v>
      </c>
      <c r="B42" s="99">
        <v>8500</v>
      </c>
      <c r="C42" s="99"/>
      <c r="D42" s="99">
        <f t="shared" si="2"/>
        <v>8500</v>
      </c>
    </row>
    <row r="43" spans="1:4" ht="25.5" x14ac:dyDescent="0.2">
      <c r="A43" s="92" t="s">
        <v>143</v>
      </c>
      <c r="B43" s="99">
        <v>21860</v>
      </c>
      <c r="C43" s="99">
        <v>1100</v>
      </c>
      <c r="D43" s="99">
        <f t="shared" si="2"/>
        <v>22960</v>
      </c>
    </row>
    <row r="44" spans="1:4" ht="12.75" x14ac:dyDescent="0.2">
      <c r="A44" s="92" t="s">
        <v>144</v>
      </c>
      <c r="B44" s="99">
        <v>500</v>
      </c>
      <c r="C44" s="99"/>
      <c r="D44" s="99">
        <f t="shared" si="2"/>
        <v>500</v>
      </c>
    </row>
    <row r="45" spans="1:4" ht="12.75" x14ac:dyDescent="0.2">
      <c r="A45" s="92" t="s">
        <v>76</v>
      </c>
      <c r="B45" s="99">
        <v>300</v>
      </c>
      <c r="C45" s="99"/>
      <c r="D45" s="99">
        <f t="shared" si="2"/>
        <v>300</v>
      </c>
    </row>
    <row r="46" spans="1:4" ht="12.75" x14ac:dyDescent="0.2">
      <c r="A46" s="92" t="s">
        <v>145</v>
      </c>
      <c r="B46" s="99">
        <v>300</v>
      </c>
      <c r="C46" s="99"/>
      <c r="D46" s="99">
        <f t="shared" si="2"/>
        <v>300</v>
      </c>
    </row>
    <row r="47" spans="1:4" ht="12.75" x14ac:dyDescent="0.2">
      <c r="A47" s="92" t="s">
        <v>77</v>
      </c>
      <c r="B47" s="99">
        <f t="shared" ref="B47" si="16">SUM(B48:B52)</f>
        <v>18030</v>
      </c>
      <c r="C47" s="99"/>
      <c r="D47" s="99">
        <f t="shared" si="2"/>
        <v>18030</v>
      </c>
    </row>
    <row r="48" spans="1:4" ht="12.75" x14ac:dyDescent="0.2">
      <c r="A48" s="92" t="s">
        <v>146</v>
      </c>
      <c r="B48" s="99">
        <v>4000</v>
      </c>
      <c r="C48" s="99"/>
      <c r="D48" s="99">
        <f t="shared" si="2"/>
        <v>4000</v>
      </c>
    </row>
    <row r="49" spans="1:4" ht="12.75" x14ac:dyDescent="0.2">
      <c r="A49" s="92" t="s">
        <v>147</v>
      </c>
      <c r="B49" s="99">
        <v>5800</v>
      </c>
      <c r="C49" s="99"/>
      <c r="D49" s="99">
        <f t="shared" si="2"/>
        <v>5800</v>
      </c>
    </row>
    <row r="50" spans="1:4" ht="12.75" x14ac:dyDescent="0.2">
      <c r="A50" s="92" t="s">
        <v>148</v>
      </c>
      <c r="B50" s="99">
        <v>1500</v>
      </c>
      <c r="C50" s="99"/>
      <c r="D50" s="99">
        <f t="shared" si="2"/>
        <v>1500</v>
      </c>
    </row>
    <row r="51" spans="1:4" ht="12.75" x14ac:dyDescent="0.2">
      <c r="A51" s="92" t="s">
        <v>149</v>
      </c>
      <c r="B51" s="99">
        <v>0</v>
      </c>
      <c r="C51" s="99"/>
      <c r="D51" s="99">
        <f t="shared" si="2"/>
        <v>0</v>
      </c>
    </row>
    <row r="52" spans="1:4" ht="12.75" x14ac:dyDescent="0.2">
      <c r="A52" s="92" t="s">
        <v>150</v>
      </c>
      <c r="B52" s="99">
        <v>6730</v>
      </c>
      <c r="C52" s="99"/>
      <c r="D52" s="99">
        <f t="shared" si="2"/>
        <v>6730</v>
      </c>
    </row>
    <row r="53" spans="1:4" ht="12.75" x14ac:dyDescent="0.2">
      <c r="A53" s="92" t="s">
        <v>117</v>
      </c>
      <c r="B53" s="99">
        <f t="shared" ref="B53" si="17">SUM(B54)</f>
        <v>1000</v>
      </c>
      <c r="C53" s="99"/>
      <c r="D53" s="99">
        <f t="shared" si="2"/>
        <v>1000</v>
      </c>
    </row>
    <row r="54" spans="1:4" ht="12.75" x14ac:dyDescent="0.2">
      <c r="A54" s="92" t="s">
        <v>151</v>
      </c>
      <c r="B54" s="99">
        <v>1000</v>
      </c>
      <c r="C54" s="99"/>
      <c r="D54" s="99">
        <f t="shared" si="2"/>
        <v>1000</v>
      </c>
    </row>
    <row r="55" spans="1:4" ht="12.75" x14ac:dyDescent="0.2">
      <c r="A55" s="92" t="s">
        <v>78</v>
      </c>
      <c r="B55" s="99">
        <f t="shared" ref="B55" si="18">SUM(B56)</f>
        <v>8140</v>
      </c>
      <c r="C55" s="99"/>
      <c r="D55" s="99">
        <f t="shared" si="2"/>
        <v>8140</v>
      </c>
    </row>
    <row r="56" spans="1:4" ht="25.5" x14ac:dyDescent="0.2">
      <c r="A56" s="92" t="s">
        <v>152</v>
      </c>
      <c r="B56" s="99">
        <v>8140</v>
      </c>
      <c r="C56" s="99"/>
      <c r="D56" s="99">
        <f t="shared" si="2"/>
        <v>8140</v>
      </c>
    </row>
    <row r="57" spans="1:4" ht="12.75" x14ac:dyDescent="0.2">
      <c r="A57" s="92" t="s">
        <v>79</v>
      </c>
      <c r="B57" s="99">
        <f t="shared" ref="B57" si="19">SUM(B58:B61)</f>
        <v>505</v>
      </c>
      <c r="C57" s="99"/>
      <c r="D57" s="99">
        <f t="shared" si="2"/>
        <v>505</v>
      </c>
    </row>
    <row r="58" spans="1:4" ht="12.75" x14ac:dyDescent="0.2">
      <c r="A58" s="92" t="s">
        <v>153</v>
      </c>
      <c r="B58" s="99">
        <v>305</v>
      </c>
      <c r="C58" s="99"/>
      <c r="D58" s="99">
        <f t="shared" si="2"/>
        <v>305</v>
      </c>
    </row>
    <row r="59" spans="1:4" ht="12.75" x14ac:dyDescent="0.2">
      <c r="A59" s="92" t="s">
        <v>154</v>
      </c>
      <c r="B59" s="99">
        <v>0</v>
      </c>
      <c r="C59" s="99"/>
      <c r="D59" s="99">
        <f t="shared" si="2"/>
        <v>0</v>
      </c>
    </row>
    <row r="60" spans="1:4" ht="12.75" x14ac:dyDescent="0.2">
      <c r="A60" s="92" t="s">
        <v>155</v>
      </c>
      <c r="B60" s="99">
        <v>0</v>
      </c>
      <c r="C60" s="99"/>
      <c r="D60" s="99">
        <f t="shared" si="2"/>
        <v>0</v>
      </c>
    </row>
    <row r="61" spans="1:4" ht="12.75" x14ac:dyDescent="0.2">
      <c r="A61" s="92" t="s">
        <v>156</v>
      </c>
      <c r="B61" s="99">
        <v>200</v>
      </c>
      <c r="C61" s="99"/>
      <c r="D61" s="99">
        <f t="shared" si="2"/>
        <v>200</v>
      </c>
    </row>
    <row r="62" spans="1:4" ht="12.75" x14ac:dyDescent="0.2">
      <c r="A62" s="92" t="s">
        <v>80</v>
      </c>
      <c r="B62" s="99">
        <f t="shared" ref="B62" si="20">SUM(B63:B64)</f>
        <v>4300</v>
      </c>
      <c r="C62" s="99"/>
      <c r="D62" s="99">
        <f t="shared" si="2"/>
        <v>4300</v>
      </c>
    </row>
    <row r="63" spans="1:4" ht="12.75" x14ac:dyDescent="0.2">
      <c r="A63" s="92" t="s">
        <v>157</v>
      </c>
      <c r="B63" s="99">
        <v>3800</v>
      </c>
      <c r="C63" s="99"/>
      <c r="D63" s="99">
        <f t="shared" si="2"/>
        <v>3800</v>
      </c>
    </row>
    <row r="64" spans="1:4" ht="12.75" x14ac:dyDescent="0.2">
      <c r="A64" s="92" t="s">
        <v>158</v>
      </c>
      <c r="B64" s="99">
        <v>500</v>
      </c>
      <c r="C64" s="99"/>
      <c r="D64" s="99">
        <f t="shared" si="2"/>
        <v>500</v>
      </c>
    </row>
    <row r="65" spans="1:4" ht="12.75" x14ac:dyDescent="0.2">
      <c r="A65" s="92" t="s">
        <v>81</v>
      </c>
      <c r="B65" s="99">
        <f t="shared" ref="B65" si="21">SUM(B66:B68)</f>
        <v>10300</v>
      </c>
      <c r="C65" s="99"/>
      <c r="D65" s="99">
        <f t="shared" si="2"/>
        <v>10300</v>
      </c>
    </row>
    <row r="66" spans="1:4" ht="25.5" x14ac:dyDescent="0.2">
      <c r="A66" s="92" t="s">
        <v>159</v>
      </c>
      <c r="B66" s="99">
        <v>1100</v>
      </c>
      <c r="C66" s="99"/>
      <c r="D66" s="99">
        <f t="shared" si="2"/>
        <v>1100</v>
      </c>
    </row>
    <row r="67" spans="1:4" ht="12.75" x14ac:dyDescent="0.2">
      <c r="A67" s="92" t="s">
        <v>160</v>
      </c>
      <c r="B67" s="99">
        <v>9000</v>
      </c>
      <c r="C67" s="99"/>
      <c r="D67" s="99">
        <f t="shared" si="2"/>
        <v>9000</v>
      </c>
    </row>
    <row r="68" spans="1:4" ht="12.75" x14ac:dyDescent="0.2">
      <c r="A68" s="92" t="s">
        <v>161</v>
      </c>
      <c r="B68" s="99">
        <v>200</v>
      </c>
      <c r="C68" s="99"/>
      <c r="D68" s="99">
        <f t="shared" si="2"/>
        <v>200</v>
      </c>
    </row>
    <row r="69" spans="1:4" ht="12.75" x14ac:dyDescent="0.2">
      <c r="A69" s="92" t="s">
        <v>162</v>
      </c>
      <c r="B69" s="99">
        <f t="shared" ref="B69" si="22">SUM(B71+B72+B74+B76+B78)</f>
        <v>5270</v>
      </c>
      <c r="C69" s="99"/>
      <c r="D69" s="99">
        <f t="shared" si="2"/>
        <v>5270</v>
      </c>
    </row>
    <row r="70" spans="1:4" ht="12.75" x14ac:dyDescent="0.2">
      <c r="A70" s="92" t="s">
        <v>82</v>
      </c>
      <c r="B70" s="99">
        <v>3500</v>
      </c>
      <c r="C70" s="99"/>
      <c r="D70" s="99">
        <f t="shared" si="2"/>
        <v>3500</v>
      </c>
    </row>
    <row r="71" spans="1:4" ht="12.75" x14ac:dyDescent="0.2">
      <c r="A71" s="92" t="s">
        <v>163</v>
      </c>
      <c r="B71" s="99">
        <v>3500</v>
      </c>
      <c r="C71" s="99"/>
      <c r="D71" s="99">
        <f t="shared" si="2"/>
        <v>3500</v>
      </c>
    </row>
    <row r="72" spans="1:4" ht="12.75" x14ac:dyDescent="0.2">
      <c r="A72" s="92" t="s">
        <v>83</v>
      </c>
      <c r="B72" s="99">
        <v>500</v>
      </c>
      <c r="C72" s="99"/>
      <c r="D72" s="99">
        <f t="shared" ref="D72:D138" si="23">SUM(B72+C72)</f>
        <v>500</v>
      </c>
    </row>
    <row r="73" spans="1:4" ht="12.75" x14ac:dyDescent="0.2">
      <c r="A73" s="92" t="s">
        <v>164</v>
      </c>
      <c r="B73" s="99">
        <v>500</v>
      </c>
      <c r="C73" s="99"/>
      <c r="D73" s="99">
        <f t="shared" si="23"/>
        <v>500</v>
      </c>
    </row>
    <row r="74" spans="1:4" ht="12.75" x14ac:dyDescent="0.2">
      <c r="A74" s="92" t="s">
        <v>84</v>
      </c>
      <c r="B74" s="99">
        <v>70</v>
      </c>
      <c r="C74" s="99"/>
      <c r="D74" s="99">
        <f t="shared" si="23"/>
        <v>70</v>
      </c>
    </row>
    <row r="75" spans="1:4" ht="12.75" x14ac:dyDescent="0.2">
      <c r="A75" s="92" t="s">
        <v>165</v>
      </c>
      <c r="B75" s="99">
        <v>70</v>
      </c>
      <c r="C75" s="99"/>
      <c r="D75" s="99">
        <f t="shared" si="23"/>
        <v>70</v>
      </c>
    </row>
    <row r="76" spans="1:4" ht="12.75" x14ac:dyDescent="0.2">
      <c r="A76" s="92" t="s">
        <v>85</v>
      </c>
      <c r="B76" s="99">
        <v>200</v>
      </c>
      <c r="C76" s="99"/>
      <c r="D76" s="99">
        <f t="shared" si="23"/>
        <v>200</v>
      </c>
    </row>
    <row r="77" spans="1:4" ht="12.75" x14ac:dyDescent="0.2">
      <c r="A77" s="92" t="s">
        <v>166</v>
      </c>
      <c r="B77" s="99">
        <v>200</v>
      </c>
      <c r="C77" s="99"/>
      <c r="D77" s="99">
        <f t="shared" si="23"/>
        <v>200</v>
      </c>
    </row>
    <row r="78" spans="1:4" ht="12.75" x14ac:dyDescent="0.2">
      <c r="A78" s="92" t="s">
        <v>86</v>
      </c>
      <c r="B78" s="99">
        <v>1000</v>
      </c>
      <c r="C78" s="99"/>
      <c r="D78" s="99">
        <f t="shared" si="23"/>
        <v>1000</v>
      </c>
    </row>
    <row r="79" spans="1:4" ht="12.75" x14ac:dyDescent="0.2">
      <c r="A79" s="92" t="s">
        <v>167</v>
      </c>
      <c r="B79" s="99">
        <v>1000</v>
      </c>
      <c r="C79" s="99"/>
      <c r="D79" s="99">
        <f t="shared" si="23"/>
        <v>1000</v>
      </c>
    </row>
    <row r="80" spans="1:4" ht="12.75" x14ac:dyDescent="0.2">
      <c r="A80" s="92" t="s">
        <v>87</v>
      </c>
      <c r="B80" s="99">
        <v>1100</v>
      </c>
      <c r="C80" s="99">
        <v>-1100</v>
      </c>
      <c r="D80" s="99">
        <f t="shared" si="23"/>
        <v>0</v>
      </c>
    </row>
    <row r="81" spans="1:4" ht="12.75" x14ac:dyDescent="0.2">
      <c r="A81" s="92" t="s">
        <v>168</v>
      </c>
      <c r="B81" s="99">
        <v>1100</v>
      </c>
      <c r="C81" s="99">
        <v>-1100</v>
      </c>
      <c r="D81" s="99">
        <f t="shared" si="23"/>
        <v>0</v>
      </c>
    </row>
    <row r="82" spans="1:4" ht="12.75" x14ac:dyDescent="0.2">
      <c r="A82" s="92" t="s">
        <v>88</v>
      </c>
      <c r="B82" s="99">
        <v>1100</v>
      </c>
      <c r="C82" s="99">
        <v>-1100</v>
      </c>
      <c r="D82" s="99">
        <f t="shared" si="23"/>
        <v>0</v>
      </c>
    </row>
    <row r="83" spans="1:4" ht="12.75" x14ac:dyDescent="0.2">
      <c r="A83" s="92" t="s">
        <v>169</v>
      </c>
      <c r="B83" s="99">
        <v>1100</v>
      </c>
      <c r="C83" s="99">
        <v>-1100</v>
      </c>
      <c r="D83" s="99">
        <f t="shared" si="23"/>
        <v>0</v>
      </c>
    </row>
    <row r="84" spans="1:4" ht="25.5" x14ac:dyDescent="0.2">
      <c r="A84" s="94" t="s">
        <v>89</v>
      </c>
      <c r="B84" s="97">
        <f t="shared" ref="B84" si="24">SUM(B85)</f>
        <v>1863500</v>
      </c>
      <c r="C84" s="97">
        <f>SUM(C85)</f>
        <v>72000</v>
      </c>
      <c r="D84" s="97">
        <f t="shared" si="23"/>
        <v>1935500</v>
      </c>
    </row>
    <row r="85" spans="1:4" ht="25.5" x14ac:dyDescent="0.2">
      <c r="A85" s="95" t="s">
        <v>208</v>
      </c>
      <c r="B85" s="98">
        <f t="shared" ref="B85" si="25">SUM(B86+B100)</f>
        <v>1863500</v>
      </c>
      <c r="C85" s="98">
        <f>SUM(C86+C100)</f>
        <v>72000</v>
      </c>
      <c r="D85" s="98">
        <f t="shared" si="23"/>
        <v>1935500</v>
      </c>
    </row>
    <row r="86" spans="1:4" ht="12.75" x14ac:dyDescent="0.2">
      <c r="A86" s="92" t="s">
        <v>90</v>
      </c>
      <c r="B86" s="99">
        <f t="shared" ref="B86" si="26">SUM(B87+B90+B97)</f>
        <v>1826000</v>
      </c>
      <c r="C86" s="99">
        <f>SUM(C87+C90+C97)</f>
        <v>59000</v>
      </c>
      <c r="D86" s="99">
        <f t="shared" si="23"/>
        <v>1885000</v>
      </c>
    </row>
    <row r="87" spans="1:4" ht="12.75" x14ac:dyDescent="0.2">
      <c r="A87" s="92" t="s">
        <v>170</v>
      </c>
      <c r="B87" s="99">
        <v>1500000</v>
      </c>
      <c r="C87" s="99">
        <v>50000</v>
      </c>
      <c r="D87" s="99">
        <f t="shared" si="23"/>
        <v>1550000</v>
      </c>
    </row>
    <row r="88" spans="1:4" ht="12.75" x14ac:dyDescent="0.2">
      <c r="A88" s="92" t="s">
        <v>91</v>
      </c>
      <c r="B88" s="99">
        <v>1500000</v>
      </c>
      <c r="C88" s="99">
        <v>50000</v>
      </c>
      <c r="D88" s="99">
        <f t="shared" si="23"/>
        <v>1550000</v>
      </c>
    </row>
    <row r="89" spans="1:4" ht="12.75" x14ac:dyDescent="0.2">
      <c r="A89" s="92" t="s">
        <v>171</v>
      </c>
      <c r="B89" s="99">
        <v>1500000</v>
      </c>
      <c r="C89" s="99">
        <v>50000</v>
      </c>
      <c r="D89" s="99">
        <f t="shared" si="23"/>
        <v>1550000</v>
      </c>
    </row>
    <row r="90" spans="1:4" ht="12.75" x14ac:dyDescent="0.2">
      <c r="A90" s="92" t="s">
        <v>172</v>
      </c>
      <c r="B90" s="99">
        <f t="shared" ref="B90" si="27">SUM(B91)</f>
        <v>78000</v>
      </c>
      <c r="C90" s="99">
        <v>4000</v>
      </c>
      <c r="D90" s="99">
        <f t="shared" si="23"/>
        <v>82000</v>
      </c>
    </row>
    <row r="91" spans="1:4" ht="12.75" x14ac:dyDescent="0.2">
      <c r="A91" s="92" t="s">
        <v>92</v>
      </c>
      <c r="B91" s="99">
        <f t="shared" ref="B91" si="28">SUM(B92:B96)</f>
        <v>78000</v>
      </c>
      <c r="C91" s="99">
        <v>4000</v>
      </c>
      <c r="D91" s="99">
        <f t="shared" si="23"/>
        <v>82000</v>
      </c>
    </row>
    <row r="92" spans="1:4" ht="12.75" x14ac:dyDescent="0.2">
      <c r="A92" s="92" t="s">
        <v>173</v>
      </c>
      <c r="B92" s="99">
        <v>35000</v>
      </c>
      <c r="C92" s="99">
        <v>0</v>
      </c>
      <c r="D92" s="99">
        <f t="shared" si="23"/>
        <v>35000</v>
      </c>
    </row>
    <row r="93" spans="1:4" ht="12.75" x14ac:dyDescent="0.2">
      <c r="A93" s="92" t="s">
        <v>174</v>
      </c>
      <c r="B93" s="99">
        <v>4000</v>
      </c>
      <c r="C93" s="99">
        <v>0</v>
      </c>
      <c r="D93" s="99">
        <f t="shared" si="23"/>
        <v>4000</v>
      </c>
    </row>
    <row r="94" spans="1:4" ht="12.75" x14ac:dyDescent="0.2">
      <c r="A94" s="92" t="s">
        <v>175</v>
      </c>
      <c r="B94" s="99">
        <v>10000</v>
      </c>
      <c r="C94" s="99">
        <v>4000</v>
      </c>
      <c r="D94" s="99">
        <f t="shared" si="23"/>
        <v>14000</v>
      </c>
    </row>
    <row r="95" spans="1:4" ht="12.75" x14ac:dyDescent="0.2">
      <c r="A95" s="92" t="s">
        <v>176</v>
      </c>
      <c r="B95" s="99">
        <v>4000</v>
      </c>
      <c r="C95" s="99">
        <v>0</v>
      </c>
      <c r="D95" s="99">
        <f t="shared" si="23"/>
        <v>4000</v>
      </c>
    </row>
    <row r="96" spans="1:4" ht="12.75" x14ac:dyDescent="0.2">
      <c r="A96" s="92" t="s">
        <v>177</v>
      </c>
      <c r="B96" s="99">
        <v>25000</v>
      </c>
      <c r="C96" s="99"/>
      <c r="D96" s="99">
        <f t="shared" si="23"/>
        <v>25000</v>
      </c>
    </row>
    <row r="97" spans="1:4" ht="12.75" x14ac:dyDescent="0.2">
      <c r="A97" s="92" t="s">
        <v>178</v>
      </c>
      <c r="B97" s="99">
        <v>248000</v>
      </c>
      <c r="C97" s="99">
        <v>5000</v>
      </c>
      <c r="D97" s="99">
        <f t="shared" si="23"/>
        <v>253000</v>
      </c>
    </row>
    <row r="98" spans="1:4" ht="12.75" x14ac:dyDescent="0.2">
      <c r="A98" s="92" t="s">
        <v>93</v>
      </c>
      <c r="B98" s="99">
        <v>248000</v>
      </c>
      <c r="C98" s="99">
        <v>5000</v>
      </c>
      <c r="D98" s="99">
        <f t="shared" si="23"/>
        <v>253000</v>
      </c>
    </row>
    <row r="99" spans="1:4" ht="12.75" x14ac:dyDescent="0.2">
      <c r="A99" s="92" t="s">
        <v>179</v>
      </c>
      <c r="B99" s="99">
        <v>248000</v>
      </c>
      <c r="C99" s="99">
        <v>5000</v>
      </c>
      <c r="D99" s="99">
        <f t="shared" si="23"/>
        <v>253000</v>
      </c>
    </row>
    <row r="100" spans="1:4" ht="12.75" x14ac:dyDescent="0.2">
      <c r="A100" s="92" t="s">
        <v>65</v>
      </c>
      <c r="B100" s="99">
        <f t="shared" ref="B100" si="29">SUM(B101+B104)</f>
        <v>37500</v>
      </c>
      <c r="C100" s="99">
        <f>SUM(C101+C104)</f>
        <v>13000</v>
      </c>
      <c r="D100" s="99">
        <f t="shared" si="23"/>
        <v>50500</v>
      </c>
    </row>
    <row r="101" spans="1:4" ht="12.75" x14ac:dyDescent="0.2">
      <c r="A101" s="92" t="s">
        <v>119</v>
      </c>
      <c r="B101" s="99">
        <v>30000</v>
      </c>
      <c r="C101" s="99">
        <v>12000</v>
      </c>
      <c r="D101" s="99">
        <f t="shared" si="23"/>
        <v>42000</v>
      </c>
    </row>
    <row r="102" spans="1:4" ht="12.75" x14ac:dyDescent="0.2">
      <c r="A102" s="92" t="s">
        <v>94</v>
      </c>
      <c r="B102" s="99">
        <v>30000</v>
      </c>
      <c r="C102" s="99">
        <v>12000</v>
      </c>
      <c r="D102" s="99">
        <f t="shared" si="23"/>
        <v>42000</v>
      </c>
    </row>
    <row r="103" spans="1:4" ht="12.75" x14ac:dyDescent="0.2">
      <c r="A103" s="92" t="s">
        <v>180</v>
      </c>
      <c r="B103" s="99">
        <v>30000</v>
      </c>
      <c r="C103" s="99">
        <v>12000</v>
      </c>
      <c r="D103" s="99">
        <f t="shared" si="23"/>
        <v>42000</v>
      </c>
    </row>
    <row r="104" spans="1:4" ht="12.75" x14ac:dyDescent="0.2">
      <c r="A104" s="92" t="s">
        <v>162</v>
      </c>
      <c r="B104" s="99">
        <v>7500</v>
      </c>
      <c r="C104" s="99">
        <v>1000</v>
      </c>
      <c r="D104" s="99">
        <f t="shared" si="23"/>
        <v>8500</v>
      </c>
    </row>
    <row r="105" spans="1:4" ht="12.75" x14ac:dyDescent="0.2">
      <c r="A105" s="92" t="s">
        <v>85</v>
      </c>
      <c r="B105" s="99">
        <v>7500</v>
      </c>
      <c r="C105" s="99">
        <v>1000</v>
      </c>
      <c r="D105" s="99">
        <f t="shared" si="23"/>
        <v>8500</v>
      </c>
    </row>
    <row r="106" spans="1:4" ht="25.5" x14ac:dyDescent="0.2">
      <c r="A106" s="92" t="s">
        <v>181</v>
      </c>
      <c r="B106" s="99">
        <v>7500</v>
      </c>
      <c r="C106" s="99">
        <v>1000</v>
      </c>
      <c r="D106" s="99">
        <f t="shared" si="23"/>
        <v>8500</v>
      </c>
    </row>
    <row r="107" spans="1:4" ht="12.75" x14ac:dyDescent="0.2">
      <c r="A107" s="94" t="s">
        <v>95</v>
      </c>
      <c r="B107" s="97">
        <f>SUM(B108+B152+B157+B176)</f>
        <v>170250</v>
      </c>
      <c r="C107" s="97">
        <f>SUM(C108+C152+C157+C176)</f>
        <v>66611</v>
      </c>
      <c r="D107" s="97">
        <f t="shared" si="23"/>
        <v>236861</v>
      </c>
    </row>
    <row r="108" spans="1:4" ht="12.75" x14ac:dyDescent="0.2">
      <c r="A108" s="95" t="s">
        <v>96</v>
      </c>
      <c r="B108" s="98">
        <f>SUM(B109+B122+B143)</f>
        <v>83750</v>
      </c>
      <c r="C108" s="98">
        <f>SUM(C109+C148+C143+C122)</f>
        <v>58405</v>
      </c>
      <c r="D108" s="98">
        <f t="shared" si="23"/>
        <v>142155</v>
      </c>
    </row>
    <row r="109" spans="1:4" ht="12.75" x14ac:dyDescent="0.2">
      <c r="A109" s="92" t="s">
        <v>90</v>
      </c>
      <c r="B109" s="99">
        <f t="shared" ref="B109" si="30">SUM(B110+B113+B119)</f>
        <v>22300</v>
      </c>
      <c r="C109" s="99">
        <f>SUM(C110+C113+C119)</f>
        <v>1600</v>
      </c>
      <c r="D109" s="99">
        <f t="shared" si="23"/>
        <v>23900</v>
      </c>
    </row>
    <row r="110" spans="1:4" ht="12.75" x14ac:dyDescent="0.2">
      <c r="A110" s="92" t="s">
        <v>170</v>
      </c>
      <c r="B110" s="99">
        <v>17600</v>
      </c>
      <c r="C110" s="99">
        <v>1400</v>
      </c>
      <c r="D110" s="99">
        <f t="shared" si="23"/>
        <v>19000</v>
      </c>
    </row>
    <row r="111" spans="1:4" ht="12.75" x14ac:dyDescent="0.2">
      <c r="A111" s="92" t="s">
        <v>91</v>
      </c>
      <c r="B111" s="99">
        <v>17600</v>
      </c>
      <c r="C111" s="99">
        <v>1400</v>
      </c>
      <c r="D111" s="99">
        <f t="shared" si="23"/>
        <v>19000</v>
      </c>
    </row>
    <row r="112" spans="1:4" ht="12.75" x14ac:dyDescent="0.2">
      <c r="A112" s="92" t="s">
        <v>171</v>
      </c>
      <c r="B112" s="99">
        <v>17600</v>
      </c>
      <c r="C112" s="99">
        <v>1400</v>
      </c>
      <c r="D112" s="99">
        <f t="shared" si="23"/>
        <v>19000</v>
      </c>
    </row>
    <row r="113" spans="1:5" ht="12.75" x14ac:dyDescent="0.2">
      <c r="A113" s="92" t="s">
        <v>172</v>
      </c>
      <c r="B113" s="99">
        <v>1700</v>
      </c>
      <c r="C113" s="99">
        <v>0</v>
      </c>
      <c r="D113" s="99">
        <f t="shared" si="23"/>
        <v>1700</v>
      </c>
    </row>
    <row r="114" spans="1:5" ht="12.75" x14ac:dyDescent="0.2">
      <c r="A114" s="92" t="s">
        <v>92</v>
      </c>
      <c r="B114" s="99">
        <v>1700</v>
      </c>
      <c r="C114" s="99">
        <v>0</v>
      </c>
      <c r="D114" s="99">
        <f t="shared" si="23"/>
        <v>1700</v>
      </c>
    </row>
    <row r="115" spans="1:5" ht="12.75" x14ac:dyDescent="0.2">
      <c r="A115" s="92" t="s">
        <v>173</v>
      </c>
      <c r="B115" s="99">
        <v>600</v>
      </c>
      <c r="C115" s="99">
        <v>0</v>
      </c>
      <c r="D115" s="99">
        <f t="shared" si="23"/>
        <v>600</v>
      </c>
    </row>
    <row r="116" spans="1:5" ht="12.75" x14ac:dyDescent="0.2">
      <c r="A116" s="92" t="s">
        <v>174</v>
      </c>
      <c r="B116" s="99">
        <v>300</v>
      </c>
      <c r="C116" s="99">
        <v>0</v>
      </c>
      <c r="D116" s="99">
        <f t="shared" si="23"/>
        <v>300</v>
      </c>
    </row>
    <row r="117" spans="1:5" ht="12.75" x14ac:dyDescent="0.2">
      <c r="A117" s="92" t="s">
        <v>176</v>
      </c>
      <c r="B117" s="99">
        <v>500</v>
      </c>
      <c r="C117" s="99">
        <v>0</v>
      </c>
      <c r="D117" s="99">
        <f t="shared" si="23"/>
        <v>500</v>
      </c>
    </row>
    <row r="118" spans="1:5" ht="12.75" x14ac:dyDescent="0.2">
      <c r="A118" s="92" t="s">
        <v>177</v>
      </c>
      <c r="B118" s="99">
        <v>300</v>
      </c>
      <c r="C118" s="99">
        <v>0</v>
      </c>
      <c r="D118" s="99">
        <f t="shared" si="23"/>
        <v>300</v>
      </c>
    </row>
    <row r="119" spans="1:5" ht="12.75" x14ac:dyDescent="0.2">
      <c r="A119" s="92" t="s">
        <v>178</v>
      </c>
      <c r="B119" s="99">
        <v>3000</v>
      </c>
      <c r="C119" s="99">
        <v>200</v>
      </c>
      <c r="D119" s="99">
        <f t="shared" si="23"/>
        <v>3200</v>
      </c>
    </row>
    <row r="120" spans="1:5" ht="12.75" x14ac:dyDescent="0.2">
      <c r="A120" s="92" t="s">
        <v>93</v>
      </c>
      <c r="B120" s="99">
        <v>3000</v>
      </c>
      <c r="C120" s="99">
        <v>200</v>
      </c>
      <c r="D120" s="99">
        <f t="shared" si="23"/>
        <v>3200</v>
      </c>
      <c r="E120" s="100"/>
    </row>
    <row r="121" spans="1:5" ht="12.75" x14ac:dyDescent="0.2">
      <c r="A121" s="92" t="s">
        <v>179</v>
      </c>
      <c r="B121" s="99">
        <v>3000</v>
      </c>
      <c r="C121" s="99">
        <v>200</v>
      </c>
      <c r="D121" s="99">
        <f t="shared" si="23"/>
        <v>3200</v>
      </c>
    </row>
    <row r="122" spans="1:5" ht="12.75" x14ac:dyDescent="0.2">
      <c r="A122" s="92" t="s">
        <v>65</v>
      </c>
      <c r="B122" s="99">
        <f>SUM(B123+B125+B134)</f>
        <v>57450</v>
      </c>
      <c r="C122" s="99">
        <f>SUM(C123+C125+C134)</f>
        <v>5875</v>
      </c>
      <c r="D122" s="99">
        <f t="shared" si="23"/>
        <v>63325</v>
      </c>
    </row>
    <row r="123" spans="1:5" ht="12.75" x14ac:dyDescent="0.2">
      <c r="A123" s="92" t="s">
        <v>119</v>
      </c>
      <c r="B123" s="99">
        <v>600</v>
      </c>
      <c r="C123" s="99">
        <v>0</v>
      </c>
      <c r="D123" s="99">
        <f t="shared" si="23"/>
        <v>600</v>
      </c>
    </row>
    <row r="124" spans="1:5" s="100" customFormat="1" ht="12.75" x14ac:dyDescent="0.2">
      <c r="A124" s="92" t="s">
        <v>94</v>
      </c>
      <c r="B124" s="99">
        <v>600</v>
      </c>
      <c r="C124" s="99">
        <v>0</v>
      </c>
      <c r="D124" s="99">
        <f t="shared" si="23"/>
        <v>600</v>
      </c>
      <c r="E124" s="89"/>
    </row>
    <row r="125" spans="1:5" ht="12.75" x14ac:dyDescent="0.2">
      <c r="A125" s="92" t="s">
        <v>125</v>
      </c>
      <c r="B125" s="99">
        <f>SUM(B126+B131)</f>
        <v>36450</v>
      </c>
      <c r="C125" s="99">
        <f>SUM(C126+C129+C131)</f>
        <v>250</v>
      </c>
      <c r="D125" s="99">
        <f>SUM(B125+C125)</f>
        <v>36700</v>
      </c>
    </row>
    <row r="126" spans="1:5" ht="13.5" customHeight="1" x14ac:dyDescent="0.2">
      <c r="A126" s="92" t="s">
        <v>68</v>
      </c>
      <c r="B126" s="99">
        <f t="shared" ref="B126" si="31">SUM(B127)</f>
        <v>0</v>
      </c>
      <c r="C126" s="99">
        <v>0</v>
      </c>
      <c r="D126" s="99">
        <f t="shared" si="23"/>
        <v>0</v>
      </c>
    </row>
    <row r="127" spans="1:5" ht="12.75" x14ac:dyDescent="0.2">
      <c r="A127" s="92" t="s">
        <v>126</v>
      </c>
      <c r="B127" s="99"/>
      <c r="C127" s="99">
        <v>0</v>
      </c>
      <c r="D127" s="99">
        <f t="shared" si="23"/>
        <v>0</v>
      </c>
    </row>
    <row r="128" spans="1:5" ht="12.75" x14ac:dyDescent="0.2">
      <c r="A128" s="92" t="s">
        <v>130</v>
      </c>
      <c r="B128" s="99"/>
      <c r="C128" s="99">
        <v>0</v>
      </c>
      <c r="D128" s="99">
        <f t="shared" si="23"/>
        <v>0</v>
      </c>
    </row>
    <row r="129" spans="1:4" ht="12.75" x14ac:dyDescent="0.2">
      <c r="A129" s="92" t="s">
        <v>72</v>
      </c>
      <c r="B129" s="99">
        <v>0</v>
      </c>
      <c r="C129" s="99">
        <v>250</v>
      </c>
      <c r="D129" s="99">
        <f t="shared" si="23"/>
        <v>250</v>
      </c>
    </row>
    <row r="130" spans="1:4" ht="12.75" x14ac:dyDescent="0.2">
      <c r="A130" s="92" t="s">
        <v>137</v>
      </c>
      <c r="B130" s="99">
        <v>0</v>
      </c>
      <c r="C130" s="99">
        <v>250</v>
      </c>
      <c r="D130" s="99">
        <f t="shared" si="23"/>
        <v>250</v>
      </c>
    </row>
    <row r="131" spans="1:4" ht="12.75" x14ac:dyDescent="0.2">
      <c r="A131" s="92" t="s">
        <v>70</v>
      </c>
      <c r="B131" s="99">
        <f t="shared" ref="B131" si="32">SUM(B132:B133)</f>
        <v>36450</v>
      </c>
      <c r="C131" s="99">
        <v>0</v>
      </c>
      <c r="D131" s="99">
        <f t="shared" si="23"/>
        <v>36450</v>
      </c>
    </row>
    <row r="132" spans="1:4" ht="12.75" x14ac:dyDescent="0.2">
      <c r="A132" s="92" t="s">
        <v>182</v>
      </c>
      <c r="B132" s="99">
        <v>13700</v>
      </c>
      <c r="C132" s="99">
        <v>0</v>
      </c>
      <c r="D132" s="99">
        <f t="shared" si="23"/>
        <v>13700</v>
      </c>
    </row>
    <row r="133" spans="1:4" ht="25.5" x14ac:dyDescent="0.2">
      <c r="A133" s="92" t="s">
        <v>183</v>
      </c>
      <c r="B133" s="99">
        <v>22750</v>
      </c>
      <c r="C133" s="99">
        <v>0</v>
      </c>
      <c r="D133" s="99">
        <f t="shared" si="23"/>
        <v>22750</v>
      </c>
    </row>
    <row r="134" spans="1:4" ht="12.75" x14ac:dyDescent="0.2">
      <c r="A134" s="92" t="s">
        <v>139</v>
      </c>
      <c r="B134" s="99">
        <f>SUM(B135+B137+B141)</f>
        <v>20400</v>
      </c>
      <c r="C134" s="99">
        <f>SUM(C135+C137+C139+C141)</f>
        <v>5625</v>
      </c>
      <c r="D134" s="99">
        <f t="shared" si="23"/>
        <v>26025</v>
      </c>
    </row>
    <row r="135" spans="1:4" ht="12.75" x14ac:dyDescent="0.2">
      <c r="A135" s="92" t="s">
        <v>75</v>
      </c>
      <c r="B135" s="99">
        <v>5400</v>
      </c>
      <c r="C135" s="99">
        <v>0</v>
      </c>
      <c r="D135" s="99">
        <f t="shared" si="23"/>
        <v>5400</v>
      </c>
    </row>
    <row r="136" spans="1:4" ht="25.5" x14ac:dyDescent="0.2">
      <c r="A136" s="92" t="s">
        <v>143</v>
      </c>
      <c r="B136" s="99">
        <v>5400</v>
      </c>
      <c r="C136" s="99">
        <v>0</v>
      </c>
      <c r="D136" s="99">
        <f t="shared" si="23"/>
        <v>5400</v>
      </c>
    </row>
    <row r="137" spans="1:4" ht="12.75" x14ac:dyDescent="0.2">
      <c r="A137" s="92" t="s">
        <v>77</v>
      </c>
      <c r="B137" s="99">
        <v>4000</v>
      </c>
      <c r="C137" s="99">
        <v>0</v>
      </c>
      <c r="D137" s="99">
        <f t="shared" si="23"/>
        <v>4000</v>
      </c>
    </row>
    <row r="138" spans="1:4" ht="12.75" x14ac:dyDescent="0.2">
      <c r="A138" s="92" t="s">
        <v>149</v>
      </c>
      <c r="B138" s="99">
        <v>4000</v>
      </c>
      <c r="C138" s="99">
        <v>0</v>
      </c>
      <c r="D138" s="99">
        <f t="shared" si="23"/>
        <v>4000</v>
      </c>
    </row>
    <row r="139" spans="1:4" ht="12.75" x14ac:dyDescent="0.2">
      <c r="A139" s="112" t="s">
        <v>79</v>
      </c>
      <c r="B139" s="99"/>
      <c r="C139" s="99">
        <v>5625</v>
      </c>
      <c r="D139" s="99">
        <f t="shared" ref="D139:D140" si="33">SUM(B139+C139)</f>
        <v>5625</v>
      </c>
    </row>
    <row r="140" spans="1:4" ht="12.75" x14ac:dyDescent="0.2">
      <c r="A140" s="112" t="s">
        <v>156</v>
      </c>
      <c r="B140" s="99"/>
      <c r="C140" s="99">
        <v>5625</v>
      </c>
      <c r="D140" s="99">
        <f t="shared" si="33"/>
        <v>5625</v>
      </c>
    </row>
    <row r="141" spans="1:4" ht="12.75" x14ac:dyDescent="0.2">
      <c r="A141" s="92" t="s">
        <v>81</v>
      </c>
      <c r="B141" s="99">
        <v>11000</v>
      </c>
      <c r="C141" s="99">
        <v>0</v>
      </c>
      <c r="D141" s="99">
        <f t="shared" ref="D141:D203" si="34">SUM(B141+C141)</f>
        <v>11000</v>
      </c>
    </row>
    <row r="142" spans="1:4" ht="12.75" x14ac:dyDescent="0.2">
      <c r="A142" s="92" t="s">
        <v>160</v>
      </c>
      <c r="B142" s="99">
        <v>11000</v>
      </c>
      <c r="C142" s="99">
        <v>0</v>
      </c>
      <c r="D142" s="99">
        <f t="shared" si="34"/>
        <v>11000</v>
      </c>
    </row>
    <row r="143" spans="1:4" ht="25.5" x14ac:dyDescent="0.2">
      <c r="A143" s="92" t="s">
        <v>97</v>
      </c>
      <c r="B143" s="99">
        <v>4000</v>
      </c>
      <c r="C143" s="99">
        <f>SUM(C144)</f>
        <v>42000</v>
      </c>
      <c r="D143" s="99">
        <f t="shared" si="34"/>
        <v>46000</v>
      </c>
    </row>
    <row r="144" spans="1:4" ht="12.75" x14ac:dyDescent="0.2">
      <c r="A144" s="92" t="s">
        <v>184</v>
      </c>
      <c r="B144" s="99">
        <v>4000</v>
      </c>
      <c r="C144" s="99">
        <f>SUM(C145)</f>
        <v>42000</v>
      </c>
      <c r="D144" s="99">
        <f t="shared" si="34"/>
        <v>46000</v>
      </c>
    </row>
    <row r="145" spans="1:4" ht="12.75" x14ac:dyDescent="0.2">
      <c r="A145" s="92" t="s">
        <v>98</v>
      </c>
      <c r="B145" s="99">
        <v>4000</v>
      </c>
      <c r="C145" s="99">
        <f>SUM(C146:C147)</f>
        <v>42000</v>
      </c>
      <c r="D145" s="99">
        <f t="shared" si="34"/>
        <v>46000</v>
      </c>
    </row>
    <row r="146" spans="1:4" ht="12.75" x14ac:dyDescent="0.2">
      <c r="A146" s="92" t="s">
        <v>185</v>
      </c>
      <c r="B146" s="99">
        <v>4000</v>
      </c>
      <c r="C146" s="99">
        <v>0</v>
      </c>
      <c r="D146" s="99">
        <f t="shared" si="34"/>
        <v>4000</v>
      </c>
    </row>
    <row r="147" spans="1:4" ht="12.75" x14ac:dyDescent="0.2">
      <c r="A147" s="92" t="s">
        <v>186</v>
      </c>
      <c r="B147" s="99"/>
      <c r="C147" s="99">
        <v>42000</v>
      </c>
      <c r="D147" s="99">
        <f t="shared" si="34"/>
        <v>42000</v>
      </c>
    </row>
    <row r="148" spans="1:4" ht="12.75" x14ac:dyDescent="0.2">
      <c r="A148" s="92" t="s">
        <v>99</v>
      </c>
      <c r="B148" s="99"/>
      <c r="C148" s="99">
        <v>8930</v>
      </c>
      <c r="D148" s="99">
        <f t="shared" si="34"/>
        <v>8930</v>
      </c>
    </row>
    <row r="149" spans="1:4" ht="12.75" x14ac:dyDescent="0.2">
      <c r="A149" s="92" t="s">
        <v>225</v>
      </c>
      <c r="B149" s="99"/>
      <c r="C149" s="99">
        <v>8930</v>
      </c>
      <c r="D149" s="99">
        <f t="shared" si="34"/>
        <v>8930</v>
      </c>
    </row>
    <row r="150" spans="1:4" ht="12.75" x14ac:dyDescent="0.2">
      <c r="A150" s="92" t="s">
        <v>226</v>
      </c>
      <c r="B150" s="99"/>
      <c r="C150" s="99">
        <v>8930</v>
      </c>
      <c r="D150" s="99">
        <f t="shared" si="34"/>
        <v>8930</v>
      </c>
    </row>
    <row r="151" spans="1:4" ht="12.75" x14ac:dyDescent="0.2">
      <c r="A151" s="92" t="s">
        <v>188</v>
      </c>
      <c r="B151" s="99"/>
      <c r="C151" s="99">
        <v>8930</v>
      </c>
      <c r="D151" s="99">
        <f t="shared" si="34"/>
        <v>8930</v>
      </c>
    </row>
    <row r="152" spans="1:4" ht="12.75" x14ac:dyDescent="0.2">
      <c r="A152" s="95" t="s">
        <v>209</v>
      </c>
      <c r="B152" s="98">
        <v>1000</v>
      </c>
      <c r="C152" s="98">
        <v>0</v>
      </c>
      <c r="D152" s="98">
        <f t="shared" si="34"/>
        <v>1000</v>
      </c>
    </row>
    <row r="153" spans="1:4" ht="12.75" x14ac:dyDescent="0.2">
      <c r="A153" s="92" t="s">
        <v>65</v>
      </c>
      <c r="B153" s="99">
        <v>1000</v>
      </c>
      <c r="C153" s="99">
        <v>0</v>
      </c>
      <c r="D153" s="99">
        <f t="shared" si="34"/>
        <v>1000</v>
      </c>
    </row>
    <row r="154" spans="1:4" ht="12.75" x14ac:dyDescent="0.2">
      <c r="A154" s="92" t="s">
        <v>125</v>
      </c>
      <c r="B154" s="99">
        <v>1000</v>
      </c>
      <c r="C154" s="99">
        <v>0</v>
      </c>
      <c r="D154" s="99">
        <f t="shared" si="34"/>
        <v>1000</v>
      </c>
    </row>
    <row r="155" spans="1:4" ht="12.75" x14ac:dyDescent="0.2">
      <c r="A155" s="92" t="s">
        <v>71</v>
      </c>
      <c r="B155" s="99">
        <v>1000</v>
      </c>
      <c r="C155" s="99">
        <v>0</v>
      </c>
      <c r="D155" s="99">
        <f t="shared" si="34"/>
        <v>1000</v>
      </c>
    </row>
    <row r="156" spans="1:4" ht="25.5" x14ac:dyDescent="0.2">
      <c r="A156" s="92" t="s">
        <v>135</v>
      </c>
      <c r="B156" s="99">
        <v>1000</v>
      </c>
      <c r="C156" s="99">
        <v>0</v>
      </c>
      <c r="D156" s="99">
        <f t="shared" si="34"/>
        <v>1000</v>
      </c>
    </row>
    <row r="157" spans="1:4" ht="12.75" x14ac:dyDescent="0.2">
      <c r="A157" s="95" t="s">
        <v>210</v>
      </c>
      <c r="B157" s="98">
        <v>0</v>
      </c>
      <c r="C157" s="98">
        <f>SUM(C158+C168+C172)</f>
        <v>8206</v>
      </c>
      <c r="D157" s="98">
        <f t="shared" si="34"/>
        <v>8206</v>
      </c>
    </row>
    <row r="158" spans="1:4" ht="12.75" x14ac:dyDescent="0.2">
      <c r="A158" s="112" t="s">
        <v>65</v>
      </c>
      <c r="B158" s="99"/>
      <c r="C158" s="99">
        <f>SUM(C159+C162)</f>
        <v>8206</v>
      </c>
      <c r="D158" s="99">
        <f t="shared" si="34"/>
        <v>8206</v>
      </c>
    </row>
    <row r="159" spans="1:4" ht="12.75" x14ac:dyDescent="0.2">
      <c r="A159" s="112" t="s">
        <v>119</v>
      </c>
      <c r="B159" s="99"/>
      <c r="C159" s="99">
        <f>SUM(C160)</f>
        <v>6161</v>
      </c>
      <c r="D159" s="99">
        <f t="shared" si="34"/>
        <v>6161</v>
      </c>
    </row>
    <row r="160" spans="1:4" ht="12.75" x14ac:dyDescent="0.2">
      <c r="A160" s="112" t="s">
        <v>67</v>
      </c>
      <c r="B160" s="99"/>
      <c r="C160" s="99">
        <f>SUM(C161)</f>
        <v>6161</v>
      </c>
      <c r="D160" s="99">
        <f t="shared" si="34"/>
        <v>6161</v>
      </c>
    </row>
    <row r="161" spans="1:4" ht="12.75" x14ac:dyDescent="0.2">
      <c r="A161" s="112" t="s">
        <v>123</v>
      </c>
      <c r="B161" s="99"/>
      <c r="C161" s="99">
        <v>6161</v>
      </c>
      <c r="D161" s="99">
        <f t="shared" si="34"/>
        <v>6161</v>
      </c>
    </row>
    <row r="162" spans="1:4" ht="12.75" x14ac:dyDescent="0.2">
      <c r="A162" s="112" t="s">
        <v>125</v>
      </c>
      <c r="B162" s="99"/>
      <c r="C162" s="99">
        <f>SUM(C163+C166)</f>
        <v>2045</v>
      </c>
      <c r="D162" s="99">
        <f t="shared" si="34"/>
        <v>2045</v>
      </c>
    </row>
    <row r="163" spans="1:4" ht="12.75" x14ac:dyDescent="0.2">
      <c r="A163" s="112" t="s">
        <v>68</v>
      </c>
      <c r="B163" s="99"/>
      <c r="C163" s="99">
        <f>SUM(C164:C165)</f>
        <v>1453</v>
      </c>
      <c r="D163" s="99">
        <f t="shared" si="34"/>
        <v>1453</v>
      </c>
    </row>
    <row r="164" spans="1:4" ht="25.5" x14ac:dyDescent="0.2">
      <c r="A164" s="112" t="s">
        <v>127</v>
      </c>
      <c r="B164" s="99"/>
      <c r="C164" s="99">
        <v>787</v>
      </c>
      <c r="D164" s="99">
        <f t="shared" si="34"/>
        <v>787</v>
      </c>
    </row>
    <row r="165" spans="1:4" ht="12.75" x14ac:dyDescent="0.2">
      <c r="A165" s="112" t="s">
        <v>130</v>
      </c>
      <c r="B165" s="99"/>
      <c r="C165" s="99">
        <v>666</v>
      </c>
      <c r="D165" s="99">
        <f t="shared" si="34"/>
        <v>666</v>
      </c>
    </row>
    <row r="166" spans="1:4" ht="12.75" x14ac:dyDescent="0.2">
      <c r="A166" s="112" t="s">
        <v>72</v>
      </c>
      <c r="B166" s="99"/>
      <c r="C166" s="99">
        <v>592</v>
      </c>
      <c r="D166" s="99">
        <f t="shared" si="34"/>
        <v>592</v>
      </c>
    </row>
    <row r="167" spans="1:4" ht="12.75" x14ac:dyDescent="0.2">
      <c r="A167" s="112" t="s">
        <v>137</v>
      </c>
      <c r="B167" s="99"/>
      <c r="C167" s="99">
        <v>592</v>
      </c>
      <c r="D167" s="99">
        <f t="shared" si="34"/>
        <v>592</v>
      </c>
    </row>
    <row r="168" spans="1:4" ht="25.5" x14ac:dyDescent="0.2">
      <c r="A168" s="112" t="s">
        <v>227</v>
      </c>
      <c r="B168" s="99"/>
      <c r="C168" s="99">
        <f>SUM(C169)</f>
        <v>0</v>
      </c>
      <c r="D168" s="99">
        <f t="shared" si="34"/>
        <v>0</v>
      </c>
    </row>
    <row r="169" spans="1:4" ht="12.75" x14ac:dyDescent="0.2">
      <c r="A169" s="112" t="s">
        <v>190</v>
      </c>
      <c r="B169" s="99"/>
      <c r="C169" s="99">
        <v>0</v>
      </c>
      <c r="D169" s="99">
        <f t="shared" si="34"/>
        <v>0</v>
      </c>
    </row>
    <row r="170" spans="1:4" ht="12.75" x14ac:dyDescent="0.2">
      <c r="A170" s="112" t="s">
        <v>228</v>
      </c>
      <c r="B170" s="99"/>
      <c r="C170" s="99">
        <v>0</v>
      </c>
      <c r="D170" s="99">
        <f t="shared" si="34"/>
        <v>0</v>
      </c>
    </row>
    <row r="171" spans="1:4" ht="12.75" x14ac:dyDescent="0.2">
      <c r="A171" s="112" t="s">
        <v>191</v>
      </c>
      <c r="B171" s="99"/>
      <c r="C171" s="99">
        <v>0</v>
      </c>
      <c r="D171" s="99">
        <f t="shared" si="34"/>
        <v>0</v>
      </c>
    </row>
    <row r="172" spans="1:4" ht="12.75" x14ac:dyDescent="0.2">
      <c r="A172" s="92" t="s">
        <v>99</v>
      </c>
      <c r="B172" s="99">
        <v>0</v>
      </c>
      <c r="C172" s="99">
        <v>0</v>
      </c>
      <c r="D172" s="99">
        <f t="shared" si="34"/>
        <v>0</v>
      </c>
    </row>
    <row r="173" spans="1:4" ht="12.75" x14ac:dyDescent="0.2">
      <c r="A173" s="92" t="s">
        <v>187</v>
      </c>
      <c r="B173" s="99">
        <v>0</v>
      </c>
      <c r="C173" s="99">
        <v>0</v>
      </c>
      <c r="D173" s="99">
        <f t="shared" si="34"/>
        <v>0</v>
      </c>
    </row>
    <row r="174" spans="1:4" ht="12.75" x14ac:dyDescent="0.2">
      <c r="A174" s="92" t="s">
        <v>100</v>
      </c>
      <c r="B174" s="99">
        <v>0</v>
      </c>
      <c r="C174" s="99">
        <v>0</v>
      </c>
      <c r="D174" s="99">
        <f t="shared" si="34"/>
        <v>0</v>
      </c>
    </row>
    <row r="175" spans="1:4" ht="12.75" x14ac:dyDescent="0.2">
      <c r="A175" s="92" t="s">
        <v>188</v>
      </c>
      <c r="B175" s="99">
        <v>0</v>
      </c>
      <c r="C175" s="99">
        <v>0</v>
      </c>
      <c r="D175" s="99">
        <f t="shared" si="34"/>
        <v>0</v>
      </c>
    </row>
    <row r="176" spans="1:4" ht="25.5" x14ac:dyDescent="0.2">
      <c r="A176" s="95" t="s">
        <v>211</v>
      </c>
      <c r="B176" s="98">
        <f>SUM(B177+B184+B213+B217+B221)</f>
        <v>85500</v>
      </c>
      <c r="C176" s="98">
        <v>0</v>
      </c>
      <c r="D176" s="98">
        <f t="shared" si="34"/>
        <v>85500</v>
      </c>
    </row>
    <row r="177" spans="1:4" ht="12.75" x14ac:dyDescent="0.2">
      <c r="A177" s="92" t="s">
        <v>90</v>
      </c>
      <c r="B177" s="99">
        <f t="shared" ref="B177" si="35">SUM(B178+B181)</f>
        <v>900</v>
      </c>
      <c r="C177" s="99">
        <v>0</v>
      </c>
      <c r="D177" s="99">
        <f t="shared" si="34"/>
        <v>900</v>
      </c>
    </row>
    <row r="178" spans="1:4" ht="12.75" x14ac:dyDescent="0.2">
      <c r="A178" s="92" t="s">
        <v>170</v>
      </c>
      <c r="B178" s="99">
        <v>750</v>
      </c>
      <c r="C178" s="99">
        <v>0</v>
      </c>
      <c r="D178" s="99">
        <f t="shared" si="34"/>
        <v>750</v>
      </c>
    </row>
    <row r="179" spans="1:4" ht="12.75" x14ac:dyDescent="0.2">
      <c r="A179" s="92" t="s">
        <v>91</v>
      </c>
      <c r="B179" s="99">
        <v>750</v>
      </c>
      <c r="C179" s="99">
        <v>0</v>
      </c>
      <c r="D179" s="99">
        <f t="shared" si="34"/>
        <v>750</v>
      </c>
    </row>
    <row r="180" spans="1:4" ht="12.75" x14ac:dyDescent="0.2">
      <c r="A180" s="92" t="s">
        <v>171</v>
      </c>
      <c r="B180" s="99">
        <v>750</v>
      </c>
      <c r="C180" s="99">
        <v>0</v>
      </c>
      <c r="D180" s="99">
        <f t="shared" si="34"/>
        <v>750</v>
      </c>
    </row>
    <row r="181" spans="1:4" ht="12.75" x14ac:dyDescent="0.2">
      <c r="A181" s="92" t="s">
        <v>178</v>
      </c>
      <c r="B181" s="99">
        <v>150</v>
      </c>
      <c r="C181" s="99">
        <v>0</v>
      </c>
      <c r="D181" s="99">
        <f t="shared" si="34"/>
        <v>150</v>
      </c>
    </row>
    <row r="182" spans="1:4" ht="12.75" x14ac:dyDescent="0.2">
      <c r="A182" s="92" t="s">
        <v>93</v>
      </c>
      <c r="B182" s="99">
        <v>150</v>
      </c>
      <c r="C182" s="99">
        <v>0</v>
      </c>
      <c r="D182" s="99">
        <f t="shared" si="34"/>
        <v>150</v>
      </c>
    </row>
    <row r="183" spans="1:4" ht="12.75" x14ac:dyDescent="0.2">
      <c r="A183" s="92" t="s">
        <v>179</v>
      </c>
      <c r="B183" s="99">
        <v>150</v>
      </c>
      <c r="C183" s="99">
        <v>0</v>
      </c>
      <c r="D183" s="99">
        <f t="shared" si="34"/>
        <v>150</v>
      </c>
    </row>
    <row r="184" spans="1:4" ht="12.75" x14ac:dyDescent="0.2">
      <c r="A184" s="92" t="s">
        <v>65</v>
      </c>
      <c r="B184" s="99">
        <f t="shared" ref="B184" si="36">SUM(B185+B192+B200+B208)</f>
        <v>75200</v>
      </c>
      <c r="C184" s="99">
        <v>0</v>
      </c>
      <c r="D184" s="99">
        <f t="shared" si="34"/>
        <v>75200</v>
      </c>
    </row>
    <row r="185" spans="1:4" ht="12.75" x14ac:dyDescent="0.2">
      <c r="A185" s="92" t="s">
        <v>119</v>
      </c>
      <c r="B185" s="99">
        <v>300</v>
      </c>
      <c r="C185" s="99">
        <v>0</v>
      </c>
      <c r="D185" s="99">
        <f t="shared" si="34"/>
        <v>300</v>
      </c>
    </row>
    <row r="186" spans="1:4" ht="12.75" x14ac:dyDescent="0.2">
      <c r="A186" s="92" t="s">
        <v>66</v>
      </c>
      <c r="B186" s="99">
        <v>300</v>
      </c>
      <c r="C186" s="99">
        <v>0</v>
      </c>
      <c r="D186" s="99">
        <f t="shared" si="34"/>
        <v>300</v>
      </c>
    </row>
    <row r="187" spans="1:4" ht="12.75" x14ac:dyDescent="0.2">
      <c r="A187" s="92" t="s">
        <v>120</v>
      </c>
      <c r="B187" s="99">
        <v>150</v>
      </c>
      <c r="C187" s="99">
        <v>0</v>
      </c>
      <c r="D187" s="99">
        <f t="shared" si="34"/>
        <v>150</v>
      </c>
    </row>
    <row r="188" spans="1:4" ht="12.75" x14ac:dyDescent="0.2">
      <c r="A188" s="92" t="s">
        <v>121</v>
      </c>
      <c r="B188" s="99">
        <v>0</v>
      </c>
      <c r="C188" s="99">
        <v>0</v>
      </c>
      <c r="D188" s="99">
        <f t="shared" si="34"/>
        <v>0</v>
      </c>
    </row>
    <row r="189" spans="1:4" ht="12.75" x14ac:dyDescent="0.2">
      <c r="A189" s="92" t="s">
        <v>122</v>
      </c>
      <c r="B189" s="99">
        <v>150</v>
      </c>
      <c r="C189" s="99">
        <v>0</v>
      </c>
      <c r="D189" s="99">
        <f t="shared" si="34"/>
        <v>150</v>
      </c>
    </row>
    <row r="190" spans="1:4" ht="12.75" x14ac:dyDescent="0.2">
      <c r="A190" s="92" t="s">
        <v>67</v>
      </c>
      <c r="B190" s="99">
        <v>0</v>
      </c>
      <c r="C190" s="99">
        <v>0</v>
      </c>
      <c r="D190" s="99">
        <f t="shared" si="34"/>
        <v>0</v>
      </c>
    </row>
    <row r="191" spans="1:4" ht="12.75" x14ac:dyDescent="0.2">
      <c r="A191" s="92" t="s">
        <v>123</v>
      </c>
      <c r="B191" s="99">
        <v>0</v>
      </c>
      <c r="C191" s="99">
        <v>0</v>
      </c>
      <c r="D191" s="99">
        <f t="shared" si="34"/>
        <v>0</v>
      </c>
    </row>
    <row r="192" spans="1:4" ht="12.75" x14ac:dyDescent="0.2">
      <c r="A192" s="92" t="s">
        <v>125</v>
      </c>
      <c r="B192" s="99">
        <f t="shared" ref="B192" si="37">SUM(B193+B196+B198)</f>
        <v>74900</v>
      </c>
      <c r="C192" s="99">
        <v>0</v>
      </c>
      <c r="D192" s="99">
        <f t="shared" si="34"/>
        <v>74900</v>
      </c>
    </row>
    <row r="193" spans="1:4" ht="12.75" x14ac:dyDescent="0.2">
      <c r="A193" s="92" t="s">
        <v>68</v>
      </c>
      <c r="B193" s="99">
        <v>1400</v>
      </c>
      <c r="C193" s="99">
        <v>0</v>
      </c>
      <c r="D193" s="99">
        <f t="shared" si="34"/>
        <v>1400</v>
      </c>
    </row>
    <row r="194" spans="1:4" ht="25.5" x14ac:dyDescent="0.2">
      <c r="A194" s="92" t="s">
        <v>127</v>
      </c>
      <c r="B194" s="99">
        <v>1400</v>
      </c>
      <c r="C194" s="99">
        <v>0</v>
      </c>
      <c r="D194" s="99">
        <f t="shared" si="34"/>
        <v>1400</v>
      </c>
    </row>
    <row r="195" spans="1:4" ht="12.75" x14ac:dyDescent="0.2">
      <c r="A195" s="92" t="s">
        <v>130</v>
      </c>
      <c r="B195" s="99"/>
      <c r="C195" s="99">
        <v>0</v>
      </c>
      <c r="D195" s="99">
        <f t="shared" si="34"/>
        <v>0</v>
      </c>
    </row>
    <row r="196" spans="1:4" ht="12.75" x14ac:dyDescent="0.2">
      <c r="A196" s="92" t="s">
        <v>69</v>
      </c>
      <c r="B196" s="99">
        <v>72000</v>
      </c>
      <c r="C196" s="99">
        <v>0</v>
      </c>
      <c r="D196" s="99">
        <f t="shared" si="34"/>
        <v>72000</v>
      </c>
    </row>
    <row r="197" spans="1:4" ht="12.75" x14ac:dyDescent="0.2">
      <c r="A197" s="92" t="s">
        <v>198</v>
      </c>
      <c r="B197" s="99">
        <v>72000</v>
      </c>
      <c r="C197" s="99">
        <v>0</v>
      </c>
      <c r="D197" s="99">
        <f t="shared" si="34"/>
        <v>72000</v>
      </c>
    </row>
    <row r="198" spans="1:4" ht="12.75" x14ac:dyDescent="0.2">
      <c r="A198" s="92" t="s">
        <v>72</v>
      </c>
      <c r="B198" s="99">
        <v>1500</v>
      </c>
      <c r="C198" s="99">
        <v>0</v>
      </c>
      <c r="D198" s="99">
        <f t="shared" si="34"/>
        <v>1500</v>
      </c>
    </row>
    <row r="199" spans="1:4" ht="12.75" x14ac:dyDescent="0.2">
      <c r="A199" s="92" t="s">
        <v>137</v>
      </c>
      <c r="B199" s="99">
        <v>1500</v>
      </c>
      <c r="C199" s="99">
        <v>0</v>
      </c>
      <c r="D199" s="99">
        <f t="shared" si="34"/>
        <v>1500</v>
      </c>
    </row>
    <row r="200" spans="1:4" ht="12.75" x14ac:dyDescent="0.2">
      <c r="A200" s="92" t="s">
        <v>139</v>
      </c>
      <c r="B200" s="99">
        <v>0</v>
      </c>
      <c r="C200" s="99">
        <v>0</v>
      </c>
      <c r="D200" s="99">
        <f t="shared" si="34"/>
        <v>0</v>
      </c>
    </row>
    <row r="201" spans="1:4" ht="12.75" x14ac:dyDescent="0.2">
      <c r="A201" s="92" t="s">
        <v>75</v>
      </c>
      <c r="B201" s="99">
        <v>0</v>
      </c>
      <c r="C201" s="99">
        <v>0</v>
      </c>
      <c r="D201" s="99">
        <f t="shared" si="34"/>
        <v>0</v>
      </c>
    </row>
    <row r="202" spans="1:4" ht="25.5" x14ac:dyDescent="0.2">
      <c r="A202" s="92" t="s">
        <v>142</v>
      </c>
      <c r="B202" s="99">
        <v>0</v>
      </c>
      <c r="C202" s="99">
        <v>0</v>
      </c>
      <c r="D202" s="99">
        <f t="shared" si="34"/>
        <v>0</v>
      </c>
    </row>
    <row r="203" spans="1:4" ht="25.5" x14ac:dyDescent="0.2">
      <c r="A203" s="92" t="s">
        <v>143</v>
      </c>
      <c r="B203" s="99">
        <v>0</v>
      </c>
      <c r="C203" s="99">
        <v>0</v>
      </c>
      <c r="D203" s="99">
        <f t="shared" si="34"/>
        <v>0</v>
      </c>
    </row>
    <row r="204" spans="1:4" ht="12.75" x14ac:dyDescent="0.2">
      <c r="A204" s="92" t="s">
        <v>79</v>
      </c>
      <c r="B204" s="99">
        <v>0</v>
      </c>
      <c r="C204" s="99">
        <v>0</v>
      </c>
      <c r="D204" s="99">
        <f t="shared" ref="D204:D267" si="38">SUM(B204+C204)</f>
        <v>0</v>
      </c>
    </row>
    <row r="205" spans="1:4" ht="12.75" x14ac:dyDescent="0.2">
      <c r="A205" s="92" t="s">
        <v>154</v>
      </c>
      <c r="B205" s="99">
        <v>0</v>
      </c>
      <c r="C205" s="99">
        <v>0</v>
      </c>
      <c r="D205" s="99">
        <f t="shared" si="38"/>
        <v>0</v>
      </c>
    </row>
    <row r="206" spans="1:4" ht="12.75" x14ac:dyDescent="0.2">
      <c r="A206" s="92" t="s">
        <v>81</v>
      </c>
      <c r="B206" s="99">
        <v>0</v>
      </c>
      <c r="C206" s="99">
        <v>0</v>
      </c>
      <c r="D206" s="99">
        <f t="shared" si="38"/>
        <v>0</v>
      </c>
    </row>
    <row r="207" spans="1:4" ht="12.75" x14ac:dyDescent="0.2">
      <c r="A207" s="92" t="s">
        <v>161</v>
      </c>
      <c r="B207" s="99">
        <v>0</v>
      </c>
      <c r="C207" s="99">
        <v>0</v>
      </c>
      <c r="D207" s="99">
        <f t="shared" si="38"/>
        <v>0</v>
      </c>
    </row>
    <row r="208" spans="1:4" ht="12.75" x14ac:dyDescent="0.2">
      <c r="A208" s="92" t="s">
        <v>162</v>
      </c>
      <c r="B208" s="99"/>
      <c r="C208" s="99">
        <v>0</v>
      </c>
      <c r="D208" s="99">
        <f t="shared" si="38"/>
        <v>0</v>
      </c>
    </row>
    <row r="209" spans="1:4" ht="12.75" x14ac:dyDescent="0.2">
      <c r="A209" s="92" t="s">
        <v>85</v>
      </c>
      <c r="B209" s="99">
        <v>0</v>
      </c>
      <c r="C209" s="99">
        <v>0</v>
      </c>
      <c r="D209" s="99">
        <f t="shared" si="38"/>
        <v>0</v>
      </c>
    </row>
    <row r="210" spans="1:4" ht="12.75" x14ac:dyDescent="0.2">
      <c r="A210" s="92" t="s">
        <v>166</v>
      </c>
      <c r="B210" s="99">
        <v>0</v>
      </c>
      <c r="C210" s="99">
        <v>0</v>
      </c>
      <c r="D210" s="99">
        <f t="shared" si="38"/>
        <v>0</v>
      </c>
    </row>
    <row r="211" spans="1:4" ht="12.75" x14ac:dyDescent="0.2">
      <c r="A211" s="92" t="s">
        <v>86</v>
      </c>
      <c r="B211" s="99"/>
      <c r="C211" s="99">
        <v>0</v>
      </c>
      <c r="D211" s="99">
        <f t="shared" si="38"/>
        <v>0</v>
      </c>
    </row>
    <row r="212" spans="1:4" ht="12.75" x14ac:dyDescent="0.2">
      <c r="A212" s="92" t="s">
        <v>167</v>
      </c>
      <c r="B212" s="99"/>
      <c r="C212" s="99">
        <v>0</v>
      </c>
      <c r="D212" s="99">
        <f t="shared" si="38"/>
        <v>0</v>
      </c>
    </row>
    <row r="213" spans="1:4" ht="25.5" x14ac:dyDescent="0.2">
      <c r="A213" s="92" t="s">
        <v>97</v>
      </c>
      <c r="B213" s="99">
        <v>8000</v>
      </c>
      <c r="C213" s="99">
        <v>0</v>
      </c>
      <c r="D213" s="99">
        <f t="shared" si="38"/>
        <v>8000</v>
      </c>
    </row>
    <row r="214" spans="1:4" ht="12.75" x14ac:dyDescent="0.2">
      <c r="A214" s="92" t="s">
        <v>184</v>
      </c>
      <c r="B214" s="99">
        <v>8000</v>
      </c>
      <c r="C214" s="99">
        <v>0</v>
      </c>
      <c r="D214" s="99">
        <f t="shared" si="38"/>
        <v>8000</v>
      </c>
    </row>
    <row r="215" spans="1:4" ht="12.75" x14ac:dyDescent="0.2">
      <c r="A215" s="92" t="s">
        <v>101</v>
      </c>
      <c r="B215" s="99">
        <v>8000</v>
      </c>
      <c r="C215" s="99">
        <v>0</v>
      </c>
      <c r="D215" s="99">
        <f t="shared" si="38"/>
        <v>8000</v>
      </c>
    </row>
    <row r="216" spans="1:4" ht="12.75" x14ac:dyDescent="0.2">
      <c r="A216" s="92" t="s">
        <v>189</v>
      </c>
      <c r="B216" s="99">
        <v>8000</v>
      </c>
      <c r="C216" s="99">
        <v>0</v>
      </c>
      <c r="D216" s="99">
        <f t="shared" si="38"/>
        <v>8000</v>
      </c>
    </row>
    <row r="217" spans="1:4" ht="25.5" x14ac:dyDescent="0.2">
      <c r="A217" s="92" t="s">
        <v>102</v>
      </c>
      <c r="B217" s="99">
        <v>1200</v>
      </c>
      <c r="C217" s="99">
        <v>0</v>
      </c>
      <c r="D217" s="99">
        <f t="shared" si="38"/>
        <v>1200</v>
      </c>
    </row>
    <row r="218" spans="1:4" ht="12.75" x14ac:dyDescent="0.2">
      <c r="A218" s="92" t="s">
        <v>190</v>
      </c>
      <c r="B218" s="99">
        <v>1200</v>
      </c>
      <c r="C218" s="99">
        <v>0</v>
      </c>
      <c r="D218" s="99">
        <f t="shared" si="38"/>
        <v>1200</v>
      </c>
    </row>
    <row r="219" spans="1:4" ht="12.75" x14ac:dyDescent="0.2">
      <c r="A219" s="92" t="s">
        <v>103</v>
      </c>
      <c r="B219" s="99">
        <v>1200</v>
      </c>
      <c r="C219" s="99">
        <v>0</v>
      </c>
      <c r="D219" s="99">
        <f t="shared" si="38"/>
        <v>1200</v>
      </c>
    </row>
    <row r="220" spans="1:4" ht="12.75" x14ac:dyDescent="0.2">
      <c r="A220" s="92" t="s">
        <v>191</v>
      </c>
      <c r="B220" s="99">
        <v>1200</v>
      </c>
      <c r="C220" s="99">
        <v>0</v>
      </c>
      <c r="D220" s="99">
        <f t="shared" si="38"/>
        <v>1200</v>
      </c>
    </row>
    <row r="221" spans="1:4" ht="12.75" x14ac:dyDescent="0.2">
      <c r="A221" s="92" t="s">
        <v>99</v>
      </c>
      <c r="B221" s="99">
        <v>200</v>
      </c>
      <c r="C221" s="99">
        <v>0</v>
      </c>
      <c r="D221" s="99">
        <f t="shared" si="38"/>
        <v>200</v>
      </c>
    </row>
    <row r="222" spans="1:4" ht="12.75" x14ac:dyDescent="0.2">
      <c r="A222" s="92" t="s">
        <v>187</v>
      </c>
      <c r="B222" s="99">
        <v>200</v>
      </c>
      <c r="C222" s="99">
        <v>0</v>
      </c>
      <c r="D222" s="99">
        <f t="shared" si="38"/>
        <v>200</v>
      </c>
    </row>
    <row r="223" spans="1:4" ht="12.75" x14ac:dyDescent="0.2">
      <c r="A223" s="92" t="s">
        <v>104</v>
      </c>
      <c r="B223" s="99">
        <v>200</v>
      </c>
      <c r="C223" s="99">
        <v>0</v>
      </c>
      <c r="D223" s="99">
        <f t="shared" si="38"/>
        <v>200</v>
      </c>
    </row>
    <row r="224" spans="1:4" ht="12.75" x14ac:dyDescent="0.2">
      <c r="A224" s="92" t="s">
        <v>192</v>
      </c>
      <c r="B224" s="99">
        <v>200</v>
      </c>
      <c r="C224" s="99">
        <v>0</v>
      </c>
      <c r="D224" s="99">
        <f t="shared" si="38"/>
        <v>200</v>
      </c>
    </row>
    <row r="225" spans="1:4" ht="12.75" x14ac:dyDescent="0.2">
      <c r="A225" s="92" t="s">
        <v>193</v>
      </c>
      <c r="B225" s="99">
        <v>0</v>
      </c>
      <c r="C225" s="99">
        <v>0</v>
      </c>
      <c r="D225" s="99">
        <f t="shared" si="38"/>
        <v>0</v>
      </c>
    </row>
    <row r="226" spans="1:4" ht="12.75" x14ac:dyDescent="0.2">
      <c r="A226" s="92" t="s">
        <v>194</v>
      </c>
      <c r="B226" s="99">
        <v>0</v>
      </c>
      <c r="C226" s="99">
        <v>0</v>
      </c>
      <c r="D226" s="99">
        <f t="shared" si="38"/>
        <v>0</v>
      </c>
    </row>
    <row r="227" spans="1:4" ht="12.75" x14ac:dyDescent="0.2">
      <c r="A227" s="92" t="s">
        <v>113</v>
      </c>
      <c r="B227" s="99">
        <v>0</v>
      </c>
      <c r="C227" s="99">
        <v>0</v>
      </c>
      <c r="D227" s="99">
        <f t="shared" si="38"/>
        <v>0</v>
      </c>
    </row>
    <row r="228" spans="1:4" ht="12.75" x14ac:dyDescent="0.2">
      <c r="A228" s="92" t="s">
        <v>195</v>
      </c>
      <c r="B228" s="99">
        <v>0</v>
      </c>
      <c r="C228" s="99">
        <v>0</v>
      </c>
      <c r="D228" s="99">
        <f t="shared" si="38"/>
        <v>0</v>
      </c>
    </row>
    <row r="229" spans="1:4" ht="12.75" x14ac:dyDescent="0.2">
      <c r="A229" s="94" t="s">
        <v>105</v>
      </c>
      <c r="B229" s="97">
        <f>SUM(B230+B258+B267)</f>
        <v>273060</v>
      </c>
      <c r="C229" s="97">
        <f t="shared" ref="C229:D229" si="39">SUM(C230+C258+C267)</f>
        <v>21740</v>
      </c>
      <c r="D229" s="97">
        <f t="shared" si="39"/>
        <v>294800</v>
      </c>
    </row>
    <row r="230" spans="1:4" ht="12.75" x14ac:dyDescent="0.2">
      <c r="A230" s="95" t="s">
        <v>96</v>
      </c>
      <c r="B230" s="98">
        <f t="shared" ref="B230" si="40">SUM(B231+B244)</f>
        <v>205360</v>
      </c>
      <c r="C230" s="98">
        <f>SUM(C231+C244)</f>
        <v>21740</v>
      </c>
      <c r="D230" s="98">
        <f>SUM(B230+C230)</f>
        <v>227100</v>
      </c>
    </row>
    <row r="231" spans="1:4" ht="12.75" x14ac:dyDescent="0.2">
      <c r="A231" s="92" t="s">
        <v>90</v>
      </c>
      <c r="B231" s="99">
        <f t="shared" ref="B231" si="41">SUM(B232+B235+B241)</f>
        <v>198400</v>
      </c>
      <c r="C231" s="99">
        <f>SUM(C232+C235+C241)</f>
        <v>23000</v>
      </c>
      <c r="D231" s="99">
        <f t="shared" si="38"/>
        <v>221400</v>
      </c>
    </row>
    <row r="232" spans="1:4" ht="12.75" x14ac:dyDescent="0.2">
      <c r="A232" s="92" t="s">
        <v>170</v>
      </c>
      <c r="B232" s="99">
        <v>162000</v>
      </c>
      <c r="C232" s="99">
        <v>18000</v>
      </c>
      <c r="D232" s="99">
        <f t="shared" si="38"/>
        <v>180000</v>
      </c>
    </row>
    <row r="233" spans="1:4" ht="12.75" x14ac:dyDescent="0.2">
      <c r="A233" s="92" t="s">
        <v>91</v>
      </c>
      <c r="B233" s="99">
        <v>162000</v>
      </c>
      <c r="C233" s="99">
        <v>18000</v>
      </c>
      <c r="D233" s="99">
        <f t="shared" si="38"/>
        <v>180000</v>
      </c>
    </row>
    <row r="234" spans="1:4" ht="12.75" x14ac:dyDescent="0.2">
      <c r="A234" s="92" t="s">
        <v>171</v>
      </c>
      <c r="B234" s="99">
        <v>162000</v>
      </c>
      <c r="C234" s="99">
        <v>18000</v>
      </c>
      <c r="D234" s="99">
        <f t="shared" si="38"/>
        <v>180000</v>
      </c>
    </row>
    <row r="235" spans="1:4" ht="12.75" x14ac:dyDescent="0.2">
      <c r="A235" s="92" t="s">
        <v>172</v>
      </c>
      <c r="B235" s="99">
        <f t="shared" ref="B235" si="42">SUM(B236)</f>
        <v>9400</v>
      </c>
      <c r="C235" s="99">
        <v>0</v>
      </c>
      <c r="D235" s="99">
        <f t="shared" si="38"/>
        <v>9400</v>
      </c>
    </row>
    <row r="236" spans="1:4" ht="12.75" x14ac:dyDescent="0.2">
      <c r="A236" s="92" t="s">
        <v>92</v>
      </c>
      <c r="B236" s="99">
        <v>9400</v>
      </c>
      <c r="C236" s="99">
        <v>0</v>
      </c>
      <c r="D236" s="99">
        <f t="shared" si="38"/>
        <v>9400</v>
      </c>
    </row>
    <row r="237" spans="1:4" ht="12.75" x14ac:dyDescent="0.2">
      <c r="A237" s="92" t="s">
        <v>173</v>
      </c>
      <c r="B237" s="99">
        <v>3700</v>
      </c>
      <c r="C237" s="99">
        <v>0</v>
      </c>
      <c r="D237" s="99">
        <f t="shared" si="38"/>
        <v>3700</v>
      </c>
    </row>
    <row r="238" spans="1:4" ht="12.75" x14ac:dyDescent="0.2">
      <c r="A238" s="92" t="s">
        <v>174</v>
      </c>
      <c r="B238" s="99">
        <v>1700</v>
      </c>
      <c r="C238" s="99">
        <v>0</v>
      </c>
      <c r="D238" s="99">
        <f t="shared" si="38"/>
        <v>1700</v>
      </c>
    </row>
    <row r="239" spans="1:4" ht="12.75" x14ac:dyDescent="0.2">
      <c r="A239" s="92" t="s">
        <v>176</v>
      </c>
      <c r="B239" s="99">
        <v>500</v>
      </c>
      <c r="C239" s="99">
        <v>0</v>
      </c>
      <c r="D239" s="99">
        <f t="shared" si="38"/>
        <v>500</v>
      </c>
    </row>
    <row r="240" spans="1:4" ht="12.75" x14ac:dyDescent="0.2">
      <c r="A240" s="92" t="s">
        <v>177</v>
      </c>
      <c r="B240" s="99">
        <v>3500</v>
      </c>
      <c r="C240" s="99">
        <v>0</v>
      </c>
      <c r="D240" s="99">
        <f t="shared" si="38"/>
        <v>3500</v>
      </c>
    </row>
    <row r="241" spans="1:4" ht="12.75" x14ac:dyDescent="0.2">
      <c r="A241" s="92" t="s">
        <v>178</v>
      </c>
      <c r="B241" s="99">
        <v>27000</v>
      </c>
      <c r="C241" s="99">
        <v>5000</v>
      </c>
      <c r="D241" s="99">
        <f t="shared" si="38"/>
        <v>32000</v>
      </c>
    </row>
    <row r="242" spans="1:4" ht="12.75" x14ac:dyDescent="0.2">
      <c r="A242" s="92" t="s">
        <v>93</v>
      </c>
      <c r="B242" s="99">
        <v>27000</v>
      </c>
      <c r="C242" s="99">
        <v>5000</v>
      </c>
      <c r="D242" s="99">
        <f t="shared" si="38"/>
        <v>32000</v>
      </c>
    </row>
    <row r="243" spans="1:4" ht="12.75" x14ac:dyDescent="0.2">
      <c r="A243" s="92" t="s">
        <v>179</v>
      </c>
      <c r="B243" s="99">
        <v>27000</v>
      </c>
      <c r="C243" s="99">
        <v>5000</v>
      </c>
      <c r="D243" s="99">
        <f t="shared" si="38"/>
        <v>32000</v>
      </c>
    </row>
    <row r="244" spans="1:4" ht="12.75" x14ac:dyDescent="0.2">
      <c r="A244" s="92" t="s">
        <v>65</v>
      </c>
      <c r="B244" s="99">
        <f t="shared" ref="B244" si="43">SUM(B245+B253)</f>
        <v>6960</v>
      </c>
      <c r="C244" s="99">
        <f>SUM(C245+C253)</f>
        <v>-1260</v>
      </c>
      <c r="D244" s="99">
        <f>SUM(B244+C244)</f>
        <v>5700</v>
      </c>
    </row>
    <row r="245" spans="1:4" ht="12.75" x14ac:dyDescent="0.2">
      <c r="A245" s="92" t="s">
        <v>119</v>
      </c>
      <c r="B245" s="99">
        <f t="shared" ref="B245" si="44">SUM(B246+B249+B251)</f>
        <v>5200</v>
      </c>
      <c r="C245" s="99">
        <v>500</v>
      </c>
      <c r="D245" s="99">
        <f t="shared" si="38"/>
        <v>5700</v>
      </c>
    </row>
    <row r="246" spans="1:4" ht="12.75" x14ac:dyDescent="0.2">
      <c r="A246" s="92" t="s">
        <v>66</v>
      </c>
      <c r="B246" s="99">
        <v>1200</v>
      </c>
      <c r="C246" s="99">
        <v>0</v>
      </c>
      <c r="D246" s="99">
        <f t="shared" si="38"/>
        <v>1200</v>
      </c>
    </row>
    <row r="247" spans="1:4" ht="12.75" x14ac:dyDescent="0.2">
      <c r="A247" s="92" t="s">
        <v>120</v>
      </c>
      <c r="B247" s="99">
        <v>800</v>
      </c>
      <c r="C247" s="99">
        <v>0</v>
      </c>
      <c r="D247" s="99">
        <f t="shared" si="38"/>
        <v>800</v>
      </c>
    </row>
    <row r="248" spans="1:4" ht="12.75" x14ac:dyDescent="0.2">
      <c r="A248" s="92" t="s">
        <v>122</v>
      </c>
      <c r="B248" s="99">
        <v>400</v>
      </c>
      <c r="C248" s="99">
        <v>0</v>
      </c>
      <c r="D248" s="99">
        <f t="shared" si="38"/>
        <v>400</v>
      </c>
    </row>
    <row r="249" spans="1:4" ht="12.75" x14ac:dyDescent="0.2">
      <c r="A249" s="92" t="s">
        <v>94</v>
      </c>
      <c r="B249" s="99">
        <v>3500</v>
      </c>
      <c r="C249" s="99">
        <v>500</v>
      </c>
      <c r="D249" s="99">
        <f t="shared" si="38"/>
        <v>4000</v>
      </c>
    </row>
    <row r="250" spans="1:4" ht="12.75" x14ac:dyDescent="0.2">
      <c r="A250" s="92" t="s">
        <v>180</v>
      </c>
      <c r="B250" s="99">
        <v>3500</v>
      </c>
      <c r="C250" s="99">
        <v>500</v>
      </c>
      <c r="D250" s="99">
        <f t="shared" si="38"/>
        <v>4000</v>
      </c>
    </row>
    <row r="251" spans="1:4" ht="12.75" x14ac:dyDescent="0.2">
      <c r="A251" s="92" t="s">
        <v>67</v>
      </c>
      <c r="B251" s="99">
        <v>500</v>
      </c>
      <c r="C251" s="99">
        <v>0</v>
      </c>
      <c r="D251" s="99">
        <f t="shared" si="38"/>
        <v>500</v>
      </c>
    </row>
    <row r="252" spans="1:4" ht="12.75" x14ac:dyDescent="0.2">
      <c r="A252" s="92" t="s">
        <v>123</v>
      </c>
      <c r="B252" s="99">
        <v>500</v>
      </c>
      <c r="C252" s="99">
        <v>0</v>
      </c>
      <c r="D252" s="99">
        <f t="shared" si="38"/>
        <v>500</v>
      </c>
    </row>
    <row r="253" spans="1:4" ht="12.75" x14ac:dyDescent="0.2">
      <c r="A253" s="92" t="s">
        <v>139</v>
      </c>
      <c r="B253" s="99">
        <v>1760</v>
      </c>
      <c r="C253" s="99">
        <v>-1760</v>
      </c>
      <c r="D253" s="99">
        <f t="shared" si="38"/>
        <v>0</v>
      </c>
    </row>
    <row r="254" spans="1:4" ht="12.75" x14ac:dyDescent="0.2">
      <c r="A254" s="92" t="s">
        <v>78</v>
      </c>
      <c r="B254" s="99">
        <v>1760</v>
      </c>
      <c r="C254" s="99">
        <v>-1760</v>
      </c>
      <c r="D254" s="99">
        <f t="shared" si="38"/>
        <v>0</v>
      </c>
    </row>
    <row r="255" spans="1:4" ht="25.5" x14ac:dyDescent="0.2">
      <c r="A255" s="92" t="s">
        <v>152</v>
      </c>
      <c r="B255" s="99">
        <v>1760</v>
      </c>
      <c r="C255" s="99">
        <v>-1760</v>
      </c>
      <c r="D255" s="99">
        <f t="shared" si="38"/>
        <v>0</v>
      </c>
    </row>
    <row r="256" spans="1:4" ht="12.75" x14ac:dyDescent="0.2">
      <c r="A256" s="92" t="s">
        <v>79</v>
      </c>
      <c r="B256" s="99">
        <v>0</v>
      </c>
      <c r="C256" s="99"/>
      <c r="D256" s="99">
        <f t="shared" si="38"/>
        <v>0</v>
      </c>
    </row>
    <row r="257" spans="1:4" ht="12.75" x14ac:dyDescent="0.2">
      <c r="A257" s="92" t="s">
        <v>196</v>
      </c>
      <c r="B257" s="99">
        <v>0</v>
      </c>
      <c r="C257" s="99"/>
      <c r="D257" s="99">
        <f t="shared" si="38"/>
        <v>0</v>
      </c>
    </row>
    <row r="258" spans="1:4" ht="12.75" x14ac:dyDescent="0.2">
      <c r="A258" s="95" t="s">
        <v>210</v>
      </c>
      <c r="B258" s="98">
        <v>0</v>
      </c>
      <c r="C258" s="98">
        <v>0</v>
      </c>
      <c r="D258" s="98">
        <f t="shared" si="38"/>
        <v>0</v>
      </c>
    </row>
    <row r="259" spans="1:4" ht="12.75" x14ac:dyDescent="0.2">
      <c r="A259" s="112" t="s">
        <v>65</v>
      </c>
      <c r="B259" s="99"/>
      <c r="C259" s="99">
        <v>0</v>
      </c>
      <c r="D259" s="99">
        <f t="shared" si="38"/>
        <v>0</v>
      </c>
    </row>
    <row r="260" spans="1:4" ht="12.75" x14ac:dyDescent="0.2">
      <c r="A260" s="112" t="s">
        <v>125</v>
      </c>
      <c r="B260" s="99"/>
      <c r="C260" s="99">
        <v>0</v>
      </c>
      <c r="D260" s="99">
        <f t="shared" si="38"/>
        <v>0</v>
      </c>
    </row>
    <row r="261" spans="1:4" ht="12.75" x14ac:dyDescent="0.2">
      <c r="A261" s="112" t="s">
        <v>69</v>
      </c>
      <c r="B261" s="99"/>
      <c r="C261" s="99">
        <v>0</v>
      </c>
      <c r="D261" s="99">
        <f t="shared" si="38"/>
        <v>0</v>
      </c>
    </row>
    <row r="262" spans="1:4" ht="12.75" x14ac:dyDescent="0.2">
      <c r="A262" s="112" t="s">
        <v>198</v>
      </c>
      <c r="B262" s="99"/>
      <c r="C262" s="99">
        <v>0</v>
      </c>
      <c r="D262" s="99">
        <f t="shared" si="38"/>
        <v>0</v>
      </c>
    </row>
    <row r="263" spans="1:4" ht="12.75" x14ac:dyDescent="0.2">
      <c r="A263" s="92" t="s">
        <v>99</v>
      </c>
      <c r="B263" s="99">
        <v>0</v>
      </c>
      <c r="C263" s="99">
        <v>0</v>
      </c>
      <c r="D263" s="99">
        <f t="shared" si="38"/>
        <v>0</v>
      </c>
    </row>
    <row r="264" spans="1:4" ht="12.75" x14ac:dyDescent="0.2">
      <c r="A264" s="92" t="s">
        <v>187</v>
      </c>
      <c r="B264" s="99">
        <v>0</v>
      </c>
      <c r="C264" s="99">
        <v>0</v>
      </c>
      <c r="D264" s="99">
        <f t="shared" si="38"/>
        <v>0</v>
      </c>
    </row>
    <row r="265" spans="1:4" ht="12.75" x14ac:dyDescent="0.2">
      <c r="A265" s="92" t="s">
        <v>100</v>
      </c>
      <c r="B265" s="99">
        <v>0</v>
      </c>
      <c r="C265" s="99">
        <v>0</v>
      </c>
      <c r="D265" s="99">
        <f t="shared" si="38"/>
        <v>0</v>
      </c>
    </row>
    <row r="266" spans="1:4" ht="12.75" x14ac:dyDescent="0.2">
      <c r="A266" s="92" t="s">
        <v>188</v>
      </c>
      <c r="B266" s="99">
        <v>0</v>
      </c>
      <c r="C266" s="99">
        <v>0</v>
      </c>
      <c r="D266" s="99">
        <f t="shared" si="38"/>
        <v>0</v>
      </c>
    </row>
    <row r="267" spans="1:4" ht="25.5" x14ac:dyDescent="0.2">
      <c r="A267" s="95" t="s">
        <v>211</v>
      </c>
      <c r="B267" s="98">
        <f t="shared" ref="B267" si="45">SUM(B268+B308)</f>
        <v>67700</v>
      </c>
      <c r="C267" s="98"/>
      <c r="D267" s="98">
        <f t="shared" si="38"/>
        <v>67700</v>
      </c>
    </row>
    <row r="268" spans="1:4" ht="12.75" x14ac:dyDescent="0.2">
      <c r="A268" s="92" t="s">
        <v>65</v>
      </c>
      <c r="B268" s="99">
        <f t="shared" ref="B268" si="46">SUM(B269+B272+B289+B300)</f>
        <v>67700</v>
      </c>
      <c r="C268" s="99"/>
      <c r="D268" s="99">
        <f t="shared" ref="D268:D331" si="47">SUM(B268+C268)</f>
        <v>67700</v>
      </c>
    </row>
    <row r="269" spans="1:4" ht="12.75" x14ac:dyDescent="0.2">
      <c r="A269" s="92" t="s">
        <v>119</v>
      </c>
      <c r="B269" s="99">
        <v>300</v>
      </c>
      <c r="C269" s="99"/>
      <c r="D269" s="99">
        <f t="shared" si="47"/>
        <v>300</v>
      </c>
    </row>
    <row r="270" spans="1:4" ht="12.75" x14ac:dyDescent="0.2">
      <c r="A270" s="92" t="s">
        <v>106</v>
      </c>
      <c r="B270" s="99">
        <v>300</v>
      </c>
      <c r="C270" s="99"/>
      <c r="D270" s="99">
        <f t="shared" si="47"/>
        <v>300</v>
      </c>
    </row>
    <row r="271" spans="1:4" ht="25.5" x14ac:dyDescent="0.2">
      <c r="A271" s="92" t="s">
        <v>197</v>
      </c>
      <c r="B271" s="99">
        <v>300</v>
      </c>
      <c r="C271" s="99"/>
      <c r="D271" s="99">
        <f t="shared" si="47"/>
        <v>300</v>
      </c>
    </row>
    <row r="272" spans="1:4" ht="12.75" x14ac:dyDescent="0.2">
      <c r="A272" s="92" t="s">
        <v>125</v>
      </c>
      <c r="B272" s="99">
        <f t="shared" ref="B272" si="48">SUM(B273+B278+B282+B285+B287)</f>
        <v>59900</v>
      </c>
      <c r="C272" s="99"/>
      <c r="D272" s="99">
        <f t="shared" si="47"/>
        <v>59900</v>
      </c>
    </row>
    <row r="273" spans="1:4" ht="12.75" x14ac:dyDescent="0.2">
      <c r="A273" s="92" t="s">
        <v>68</v>
      </c>
      <c r="B273" s="99">
        <f t="shared" ref="B273" si="49">SUM(B274:B277)</f>
        <v>3000</v>
      </c>
      <c r="C273" s="99"/>
      <c r="D273" s="99">
        <f t="shared" si="47"/>
        <v>3000</v>
      </c>
    </row>
    <row r="274" spans="1:4" ht="12.75" x14ac:dyDescent="0.2">
      <c r="A274" s="92" t="s">
        <v>126</v>
      </c>
      <c r="B274" s="99">
        <v>500</v>
      </c>
      <c r="C274" s="99"/>
      <c r="D274" s="99">
        <f t="shared" si="47"/>
        <v>500</v>
      </c>
    </row>
    <row r="275" spans="1:4" ht="12.75" x14ac:dyDescent="0.2">
      <c r="A275" s="92" t="s">
        <v>128</v>
      </c>
      <c r="B275" s="99">
        <v>1000</v>
      </c>
      <c r="C275" s="99"/>
      <c r="D275" s="99">
        <f t="shared" si="47"/>
        <v>1000</v>
      </c>
    </row>
    <row r="276" spans="1:4" ht="12.75" x14ac:dyDescent="0.2">
      <c r="A276" s="92" t="s">
        <v>129</v>
      </c>
      <c r="B276" s="99">
        <v>1000</v>
      </c>
      <c r="C276" s="99"/>
      <c r="D276" s="99">
        <f t="shared" si="47"/>
        <v>1000</v>
      </c>
    </row>
    <row r="277" spans="1:4" ht="12.75" x14ac:dyDescent="0.2">
      <c r="A277" s="92" t="s">
        <v>130</v>
      </c>
      <c r="B277" s="99">
        <v>500</v>
      </c>
      <c r="C277" s="99"/>
      <c r="D277" s="99">
        <f t="shared" si="47"/>
        <v>500</v>
      </c>
    </row>
    <row r="278" spans="1:4" ht="12.75" x14ac:dyDescent="0.2">
      <c r="A278" s="92" t="s">
        <v>69</v>
      </c>
      <c r="B278" s="99">
        <v>55000</v>
      </c>
      <c r="C278" s="99"/>
      <c r="D278" s="99">
        <f t="shared" si="47"/>
        <v>55000</v>
      </c>
    </row>
    <row r="279" spans="1:4" ht="12.75" x14ac:dyDescent="0.2">
      <c r="A279" s="92" t="s">
        <v>198</v>
      </c>
      <c r="B279" s="99">
        <v>55000</v>
      </c>
      <c r="C279" s="99"/>
      <c r="D279" s="99">
        <f t="shared" si="47"/>
        <v>55000</v>
      </c>
    </row>
    <row r="280" spans="1:4" ht="12.75" x14ac:dyDescent="0.2">
      <c r="A280" s="92" t="s">
        <v>131</v>
      </c>
      <c r="B280" s="99">
        <v>0</v>
      </c>
      <c r="C280" s="99"/>
      <c r="D280" s="99">
        <f t="shared" si="47"/>
        <v>0</v>
      </c>
    </row>
    <row r="281" spans="1:4" ht="12.75" x14ac:dyDescent="0.2">
      <c r="A281" s="92" t="s">
        <v>132</v>
      </c>
      <c r="B281" s="99">
        <v>0</v>
      </c>
      <c r="C281" s="99"/>
      <c r="D281" s="99">
        <f t="shared" si="47"/>
        <v>0</v>
      </c>
    </row>
    <row r="282" spans="1:4" ht="12.75" x14ac:dyDescent="0.2">
      <c r="A282" s="92" t="s">
        <v>71</v>
      </c>
      <c r="B282" s="99">
        <v>1000</v>
      </c>
      <c r="C282" s="99"/>
      <c r="D282" s="99">
        <f t="shared" si="47"/>
        <v>1000</v>
      </c>
    </row>
    <row r="283" spans="1:4" ht="25.5" x14ac:dyDescent="0.2">
      <c r="A283" s="92" t="s">
        <v>135</v>
      </c>
      <c r="B283" s="99">
        <v>500</v>
      </c>
      <c r="C283" s="99"/>
      <c r="D283" s="99">
        <f t="shared" si="47"/>
        <v>500</v>
      </c>
    </row>
    <row r="284" spans="1:4" ht="25.5" x14ac:dyDescent="0.2">
      <c r="A284" s="92" t="s">
        <v>136</v>
      </c>
      <c r="B284" s="99">
        <v>500</v>
      </c>
      <c r="C284" s="99"/>
      <c r="D284" s="99">
        <f t="shared" si="47"/>
        <v>500</v>
      </c>
    </row>
    <row r="285" spans="1:4" ht="12.75" x14ac:dyDescent="0.2">
      <c r="A285" s="92" t="s">
        <v>72</v>
      </c>
      <c r="B285" s="99">
        <v>500</v>
      </c>
      <c r="C285" s="99"/>
      <c r="D285" s="99">
        <f t="shared" si="47"/>
        <v>500</v>
      </c>
    </row>
    <row r="286" spans="1:4" ht="12.75" x14ac:dyDescent="0.2">
      <c r="A286" s="92" t="s">
        <v>137</v>
      </c>
      <c r="B286" s="99">
        <v>500</v>
      </c>
      <c r="C286" s="99"/>
      <c r="D286" s="99">
        <f t="shared" si="47"/>
        <v>500</v>
      </c>
    </row>
    <row r="287" spans="1:4" ht="12.75" x14ac:dyDescent="0.2">
      <c r="A287" s="92" t="s">
        <v>73</v>
      </c>
      <c r="B287" s="99">
        <v>400</v>
      </c>
      <c r="C287" s="99"/>
      <c r="D287" s="99">
        <f t="shared" si="47"/>
        <v>400</v>
      </c>
    </row>
    <row r="288" spans="1:4" ht="12.75" x14ac:dyDescent="0.2">
      <c r="A288" s="92" t="s">
        <v>138</v>
      </c>
      <c r="B288" s="99">
        <v>400</v>
      </c>
      <c r="C288" s="99"/>
      <c r="D288" s="99">
        <f t="shared" si="47"/>
        <v>400</v>
      </c>
    </row>
    <row r="289" spans="1:4" ht="12.75" x14ac:dyDescent="0.2">
      <c r="A289" s="92" t="s">
        <v>139</v>
      </c>
      <c r="B289" s="99">
        <f t="shared" ref="B289" si="50">SUM(B290+B293+B296+B298)</f>
        <v>4000</v>
      </c>
      <c r="C289" s="99"/>
      <c r="D289" s="99">
        <f t="shared" si="47"/>
        <v>4000</v>
      </c>
    </row>
    <row r="290" spans="1:4" ht="12.75" x14ac:dyDescent="0.2">
      <c r="A290" s="92" t="s">
        <v>75</v>
      </c>
      <c r="B290" s="99">
        <v>3000</v>
      </c>
      <c r="C290" s="99"/>
      <c r="D290" s="99">
        <f t="shared" si="47"/>
        <v>3000</v>
      </c>
    </row>
    <row r="291" spans="1:4" ht="25.5" x14ac:dyDescent="0.2">
      <c r="A291" s="92" t="s">
        <v>142</v>
      </c>
      <c r="B291" s="99">
        <v>0</v>
      </c>
      <c r="C291" s="99"/>
      <c r="D291" s="99">
        <f t="shared" si="47"/>
        <v>0</v>
      </c>
    </row>
    <row r="292" spans="1:4" ht="25.5" x14ac:dyDescent="0.2">
      <c r="A292" s="92" t="s">
        <v>143</v>
      </c>
      <c r="B292" s="99">
        <v>3000</v>
      </c>
      <c r="C292" s="99"/>
      <c r="D292" s="99">
        <f t="shared" si="47"/>
        <v>3000</v>
      </c>
    </row>
    <row r="293" spans="1:4" ht="12.75" x14ac:dyDescent="0.2">
      <c r="A293" s="92" t="s">
        <v>78</v>
      </c>
      <c r="B293" s="99">
        <v>1000</v>
      </c>
      <c r="C293" s="99"/>
      <c r="D293" s="99">
        <f t="shared" si="47"/>
        <v>1000</v>
      </c>
    </row>
    <row r="294" spans="1:4" ht="25.5" x14ac:dyDescent="0.2">
      <c r="A294" s="92" t="s">
        <v>152</v>
      </c>
      <c r="B294" s="99">
        <v>500</v>
      </c>
      <c r="C294" s="99"/>
      <c r="D294" s="99">
        <f t="shared" si="47"/>
        <v>500</v>
      </c>
    </row>
    <row r="295" spans="1:4" ht="12.75" x14ac:dyDescent="0.2">
      <c r="A295" s="92" t="s">
        <v>199</v>
      </c>
      <c r="B295" s="99">
        <v>500</v>
      </c>
      <c r="C295" s="99"/>
      <c r="D295" s="99">
        <f t="shared" si="47"/>
        <v>500</v>
      </c>
    </row>
    <row r="296" spans="1:4" ht="12.75" x14ac:dyDescent="0.2">
      <c r="A296" s="92" t="s">
        <v>79</v>
      </c>
      <c r="B296" s="99">
        <v>0</v>
      </c>
      <c r="C296" s="99"/>
      <c r="D296" s="99">
        <f t="shared" si="47"/>
        <v>0</v>
      </c>
    </row>
    <row r="297" spans="1:4" ht="12.75" x14ac:dyDescent="0.2">
      <c r="A297" s="92" t="s">
        <v>196</v>
      </c>
      <c r="B297" s="99">
        <v>0</v>
      </c>
      <c r="C297" s="99"/>
      <c r="D297" s="99">
        <f t="shared" si="47"/>
        <v>0</v>
      </c>
    </row>
    <row r="298" spans="1:4" ht="12.75" x14ac:dyDescent="0.2">
      <c r="A298" s="92" t="s">
        <v>81</v>
      </c>
      <c r="B298" s="99">
        <v>0</v>
      </c>
      <c r="C298" s="99"/>
      <c r="D298" s="99">
        <f t="shared" si="47"/>
        <v>0</v>
      </c>
    </row>
    <row r="299" spans="1:4" ht="12.75" x14ac:dyDescent="0.2">
      <c r="A299" s="92" t="s">
        <v>161</v>
      </c>
      <c r="B299" s="99">
        <v>0</v>
      </c>
      <c r="C299" s="99"/>
      <c r="D299" s="99">
        <f t="shared" si="47"/>
        <v>0</v>
      </c>
    </row>
    <row r="300" spans="1:4" ht="12.75" x14ac:dyDescent="0.2">
      <c r="A300" s="92" t="s">
        <v>162</v>
      </c>
      <c r="B300" s="99">
        <v>3500</v>
      </c>
      <c r="C300" s="99"/>
      <c r="D300" s="99">
        <f t="shared" si="47"/>
        <v>3500</v>
      </c>
    </row>
    <row r="301" spans="1:4" ht="12.75" x14ac:dyDescent="0.2">
      <c r="A301" s="92" t="s">
        <v>83</v>
      </c>
      <c r="B301" s="99">
        <v>1000</v>
      </c>
      <c r="C301" s="99"/>
      <c r="D301" s="99">
        <f t="shared" si="47"/>
        <v>1000</v>
      </c>
    </row>
    <row r="302" spans="1:4" ht="12.75" x14ac:dyDescent="0.2">
      <c r="A302" s="92" t="s">
        <v>164</v>
      </c>
      <c r="B302" s="99">
        <v>1000</v>
      </c>
      <c r="C302" s="99"/>
      <c r="D302" s="99">
        <f t="shared" si="47"/>
        <v>1000</v>
      </c>
    </row>
    <row r="303" spans="1:4" ht="12.75" x14ac:dyDescent="0.2">
      <c r="A303" s="92" t="s">
        <v>85</v>
      </c>
      <c r="B303" s="99">
        <v>0</v>
      </c>
      <c r="C303" s="99"/>
      <c r="D303" s="99">
        <f t="shared" si="47"/>
        <v>0</v>
      </c>
    </row>
    <row r="304" spans="1:4" ht="12.75" x14ac:dyDescent="0.2">
      <c r="A304" s="92" t="s">
        <v>200</v>
      </c>
      <c r="B304" s="99">
        <v>0</v>
      </c>
      <c r="C304" s="99"/>
      <c r="D304" s="99">
        <f t="shared" si="47"/>
        <v>0</v>
      </c>
    </row>
    <row r="305" spans="1:4" ht="12.75" x14ac:dyDescent="0.2">
      <c r="A305" s="92" t="s">
        <v>166</v>
      </c>
      <c r="B305" s="99">
        <v>0</v>
      </c>
      <c r="C305" s="99"/>
      <c r="D305" s="99">
        <f t="shared" si="47"/>
        <v>0</v>
      </c>
    </row>
    <row r="306" spans="1:4" ht="12.75" x14ac:dyDescent="0.2">
      <c r="A306" s="92" t="s">
        <v>86</v>
      </c>
      <c r="B306" s="99">
        <v>2500</v>
      </c>
      <c r="C306" s="99"/>
      <c r="D306" s="99">
        <f t="shared" si="47"/>
        <v>2500</v>
      </c>
    </row>
    <row r="307" spans="1:4" ht="12.75" x14ac:dyDescent="0.2">
      <c r="A307" s="92" t="s">
        <v>167</v>
      </c>
      <c r="B307" s="99">
        <v>2500</v>
      </c>
      <c r="C307" s="99"/>
      <c r="D307" s="99">
        <f t="shared" si="47"/>
        <v>2500</v>
      </c>
    </row>
    <row r="308" spans="1:4" ht="12.75" x14ac:dyDescent="0.2">
      <c r="A308" s="92" t="s">
        <v>99</v>
      </c>
      <c r="B308" s="99">
        <v>0</v>
      </c>
      <c r="C308" s="99"/>
      <c r="D308" s="99">
        <f t="shared" si="47"/>
        <v>0</v>
      </c>
    </row>
    <row r="309" spans="1:4" ht="12.75" x14ac:dyDescent="0.2">
      <c r="A309" s="92" t="s">
        <v>187</v>
      </c>
      <c r="B309" s="99">
        <v>0</v>
      </c>
      <c r="C309" s="99"/>
      <c r="D309" s="99">
        <f t="shared" si="47"/>
        <v>0</v>
      </c>
    </row>
    <row r="310" spans="1:4" ht="12.75" x14ac:dyDescent="0.2">
      <c r="A310" s="92" t="s">
        <v>104</v>
      </c>
      <c r="B310" s="99">
        <v>0</v>
      </c>
      <c r="C310" s="99"/>
      <c r="D310" s="99">
        <f t="shared" si="47"/>
        <v>0</v>
      </c>
    </row>
    <row r="311" spans="1:4" ht="12.75" x14ac:dyDescent="0.2">
      <c r="A311" s="92" t="s">
        <v>192</v>
      </c>
      <c r="B311" s="99">
        <v>0</v>
      </c>
      <c r="C311" s="99"/>
      <c r="D311" s="99">
        <f t="shared" si="47"/>
        <v>0</v>
      </c>
    </row>
    <row r="312" spans="1:4" ht="12.75" x14ac:dyDescent="0.2">
      <c r="A312" s="92" t="s">
        <v>107</v>
      </c>
      <c r="B312" s="99">
        <v>0</v>
      </c>
      <c r="C312" s="99"/>
      <c r="D312" s="99">
        <f t="shared" si="47"/>
        <v>0</v>
      </c>
    </row>
    <row r="313" spans="1:4" ht="12.75" x14ac:dyDescent="0.2">
      <c r="A313" s="92" t="s">
        <v>201</v>
      </c>
      <c r="B313" s="99">
        <v>0</v>
      </c>
      <c r="C313" s="99"/>
      <c r="D313" s="99">
        <f t="shared" si="47"/>
        <v>0</v>
      </c>
    </row>
    <row r="314" spans="1:4" ht="12.75" x14ac:dyDescent="0.2">
      <c r="A314" s="92" t="s">
        <v>202</v>
      </c>
      <c r="B314" s="99">
        <v>0</v>
      </c>
      <c r="C314" s="99"/>
      <c r="D314" s="99">
        <f t="shared" si="47"/>
        <v>0</v>
      </c>
    </row>
    <row r="315" spans="1:4" ht="12.75" x14ac:dyDescent="0.2">
      <c r="A315" s="92" t="s">
        <v>100</v>
      </c>
      <c r="B315" s="99">
        <v>0</v>
      </c>
      <c r="C315" s="99"/>
      <c r="D315" s="99">
        <f t="shared" si="47"/>
        <v>0</v>
      </c>
    </row>
    <row r="316" spans="1:4" ht="12.75" x14ac:dyDescent="0.2">
      <c r="A316" s="92" t="s">
        <v>188</v>
      </c>
      <c r="B316" s="99">
        <v>0</v>
      </c>
      <c r="C316" s="99"/>
      <c r="D316" s="99">
        <f t="shared" si="47"/>
        <v>0</v>
      </c>
    </row>
    <row r="317" spans="1:4" ht="12.75" x14ac:dyDescent="0.2">
      <c r="A317" s="92" t="s">
        <v>194</v>
      </c>
      <c r="B317" s="99">
        <v>0</v>
      </c>
      <c r="C317" s="99"/>
      <c r="D317" s="99">
        <f t="shared" si="47"/>
        <v>0</v>
      </c>
    </row>
    <row r="318" spans="1:4" ht="12.75" x14ac:dyDescent="0.2">
      <c r="A318" s="92" t="s">
        <v>113</v>
      </c>
      <c r="B318" s="99">
        <v>0</v>
      </c>
      <c r="C318" s="99"/>
      <c r="D318" s="99">
        <f t="shared" si="47"/>
        <v>0</v>
      </c>
    </row>
    <row r="319" spans="1:4" ht="12.75" x14ac:dyDescent="0.2">
      <c r="A319" s="92" t="s">
        <v>195</v>
      </c>
      <c r="B319" s="99">
        <v>0</v>
      </c>
      <c r="C319" s="99"/>
      <c r="D319" s="99">
        <f t="shared" si="47"/>
        <v>0</v>
      </c>
    </row>
    <row r="320" spans="1:4" ht="25.5" x14ac:dyDescent="0.2">
      <c r="A320" s="94" t="s">
        <v>108</v>
      </c>
      <c r="B320" s="97">
        <f>SUM(B321)</f>
        <v>62876</v>
      </c>
      <c r="C320" s="97">
        <v>162126</v>
      </c>
      <c r="D320" s="97">
        <f t="shared" si="47"/>
        <v>225002</v>
      </c>
    </row>
    <row r="321" spans="1:4" ht="12.75" x14ac:dyDescent="0.2">
      <c r="A321" s="95" t="s">
        <v>96</v>
      </c>
      <c r="B321" s="98">
        <v>62876</v>
      </c>
      <c r="C321" s="98">
        <v>162126</v>
      </c>
      <c r="D321" s="98">
        <f t="shared" si="47"/>
        <v>225002</v>
      </c>
    </row>
    <row r="322" spans="1:4" ht="12.75" x14ac:dyDescent="0.2">
      <c r="A322" s="92" t="s">
        <v>65</v>
      </c>
      <c r="B322" s="99">
        <v>62876</v>
      </c>
      <c r="C322" s="99">
        <v>162126</v>
      </c>
      <c r="D322" s="99">
        <f t="shared" si="47"/>
        <v>225002</v>
      </c>
    </row>
    <row r="323" spans="1:4" ht="12.75" x14ac:dyDescent="0.2">
      <c r="A323" s="92" t="s">
        <v>139</v>
      </c>
      <c r="B323" s="99">
        <v>62876</v>
      </c>
      <c r="C323" s="99">
        <v>162126</v>
      </c>
      <c r="D323" s="99">
        <f t="shared" si="47"/>
        <v>225002</v>
      </c>
    </row>
    <row r="324" spans="1:4" ht="12.75" x14ac:dyDescent="0.2">
      <c r="A324" s="92" t="s">
        <v>75</v>
      </c>
      <c r="B324" s="99">
        <v>62876</v>
      </c>
      <c r="C324" s="99">
        <v>162126</v>
      </c>
      <c r="D324" s="99">
        <f t="shared" si="47"/>
        <v>225002</v>
      </c>
    </row>
    <row r="325" spans="1:4" ht="25.5" x14ac:dyDescent="0.2">
      <c r="A325" s="92" t="s">
        <v>142</v>
      </c>
      <c r="B325" s="99">
        <v>62876</v>
      </c>
      <c r="C325" s="99">
        <v>162126</v>
      </c>
      <c r="D325" s="99">
        <f t="shared" si="47"/>
        <v>225002</v>
      </c>
    </row>
    <row r="326" spans="1:4" ht="25.5" x14ac:dyDescent="0.2">
      <c r="A326" s="92" t="s">
        <v>143</v>
      </c>
      <c r="B326" s="99">
        <v>0</v>
      </c>
      <c r="C326" s="99"/>
      <c r="D326" s="99">
        <f t="shared" si="47"/>
        <v>0</v>
      </c>
    </row>
    <row r="327" spans="1:4" ht="12.75" x14ac:dyDescent="0.2">
      <c r="A327" s="94" t="s">
        <v>109</v>
      </c>
      <c r="B327" s="97">
        <f>SUM(B328)</f>
        <v>35020</v>
      </c>
      <c r="C327" s="97">
        <f t="shared" ref="C327:D327" si="51">SUM(C328)</f>
        <v>0</v>
      </c>
      <c r="D327" s="97">
        <f t="shared" si="51"/>
        <v>35020</v>
      </c>
    </row>
    <row r="328" spans="1:4" ht="12.75" x14ac:dyDescent="0.2">
      <c r="A328" s="95" t="s">
        <v>96</v>
      </c>
      <c r="B328" s="98">
        <f t="shared" ref="B328:C328" si="52">SUM(B329+B341)</f>
        <v>35020</v>
      </c>
      <c r="C328" s="98">
        <f t="shared" si="52"/>
        <v>0</v>
      </c>
      <c r="D328" s="98">
        <f>SUM(D329+D341)</f>
        <v>35020</v>
      </c>
    </row>
    <row r="329" spans="1:4" ht="12.75" x14ac:dyDescent="0.2">
      <c r="A329" s="92" t="s">
        <v>90</v>
      </c>
      <c r="B329" s="99">
        <f>SUM(B330+B333+B338)</f>
        <v>32500</v>
      </c>
      <c r="C329" s="99">
        <v>0</v>
      </c>
      <c r="D329" s="99">
        <f t="shared" si="47"/>
        <v>32500</v>
      </c>
    </row>
    <row r="330" spans="1:4" ht="12.75" x14ac:dyDescent="0.2">
      <c r="A330" s="92" t="s">
        <v>170</v>
      </c>
      <c r="B330" s="99">
        <f>SUM(B331)</f>
        <v>27000</v>
      </c>
      <c r="C330" s="99">
        <v>0</v>
      </c>
      <c r="D330" s="99">
        <f t="shared" si="47"/>
        <v>27000</v>
      </c>
    </row>
    <row r="331" spans="1:4" ht="12.75" x14ac:dyDescent="0.2">
      <c r="A331" s="92" t="s">
        <v>91</v>
      </c>
      <c r="B331" s="99">
        <f>SUM(B332)</f>
        <v>27000</v>
      </c>
      <c r="C331" s="99">
        <v>0</v>
      </c>
      <c r="D331" s="99">
        <f t="shared" si="47"/>
        <v>27000</v>
      </c>
    </row>
    <row r="332" spans="1:4" ht="12.75" x14ac:dyDescent="0.2">
      <c r="A332" s="92" t="s">
        <v>171</v>
      </c>
      <c r="B332" s="99">
        <v>27000</v>
      </c>
      <c r="C332" s="99">
        <v>0</v>
      </c>
      <c r="D332" s="99">
        <f t="shared" ref="D332:D395" si="53">SUM(B332+C332)</f>
        <v>27000</v>
      </c>
    </row>
    <row r="333" spans="1:4" ht="12.75" x14ac:dyDescent="0.2">
      <c r="A333" s="92" t="s">
        <v>172</v>
      </c>
      <c r="B333" s="99">
        <f>SUM(B334)</f>
        <v>1000</v>
      </c>
      <c r="C333" s="99">
        <v>0</v>
      </c>
      <c r="D333" s="99">
        <f t="shared" si="53"/>
        <v>1000</v>
      </c>
    </row>
    <row r="334" spans="1:4" ht="12.75" x14ac:dyDescent="0.2">
      <c r="A334" s="92" t="s">
        <v>92</v>
      </c>
      <c r="B334" s="99">
        <f>SUM(B335:B337)</f>
        <v>1000</v>
      </c>
      <c r="C334" s="99">
        <v>0</v>
      </c>
      <c r="D334" s="99">
        <f t="shared" si="53"/>
        <v>1000</v>
      </c>
    </row>
    <row r="335" spans="1:4" ht="12.75" x14ac:dyDescent="0.2">
      <c r="A335" s="92" t="s">
        <v>173</v>
      </c>
      <c r="B335" s="99">
        <v>500</v>
      </c>
      <c r="C335" s="99">
        <v>0</v>
      </c>
      <c r="D335" s="99">
        <f t="shared" si="53"/>
        <v>500</v>
      </c>
    </row>
    <row r="336" spans="1:4" ht="12.75" x14ac:dyDescent="0.2">
      <c r="A336" s="92" t="s">
        <v>174</v>
      </c>
      <c r="B336" s="99">
        <v>200</v>
      </c>
      <c r="C336" s="99">
        <v>0</v>
      </c>
      <c r="D336" s="99">
        <f t="shared" si="53"/>
        <v>200</v>
      </c>
    </row>
    <row r="337" spans="1:4" ht="12.75" x14ac:dyDescent="0.2">
      <c r="A337" s="92" t="s">
        <v>177</v>
      </c>
      <c r="B337" s="99">
        <v>300</v>
      </c>
      <c r="C337" s="99">
        <v>0</v>
      </c>
      <c r="D337" s="99">
        <f t="shared" si="53"/>
        <v>300</v>
      </c>
    </row>
    <row r="338" spans="1:4" ht="12.75" x14ac:dyDescent="0.2">
      <c r="A338" s="92" t="s">
        <v>178</v>
      </c>
      <c r="B338" s="99">
        <f>SUM(B339)</f>
        <v>4500</v>
      </c>
      <c r="C338" s="99">
        <v>0</v>
      </c>
      <c r="D338" s="99">
        <f t="shared" si="53"/>
        <v>4500</v>
      </c>
    </row>
    <row r="339" spans="1:4" ht="12.75" x14ac:dyDescent="0.2">
      <c r="A339" s="92" t="s">
        <v>93</v>
      </c>
      <c r="B339" s="99">
        <f>SUM(B340)</f>
        <v>4500</v>
      </c>
      <c r="C339" s="99">
        <v>0</v>
      </c>
      <c r="D339" s="99">
        <f t="shared" si="53"/>
        <v>4500</v>
      </c>
    </row>
    <row r="340" spans="1:4" ht="12.75" x14ac:dyDescent="0.2">
      <c r="A340" s="92" t="s">
        <v>179</v>
      </c>
      <c r="B340" s="99">
        <v>4500</v>
      </c>
      <c r="C340" s="99">
        <v>0</v>
      </c>
      <c r="D340" s="99">
        <f t="shared" si="53"/>
        <v>4500</v>
      </c>
    </row>
    <row r="341" spans="1:4" ht="12.75" x14ac:dyDescent="0.2">
      <c r="A341" s="92" t="s">
        <v>65</v>
      </c>
      <c r="B341" s="99">
        <f>SUM(B342+B349)</f>
        <v>2520</v>
      </c>
      <c r="C341" s="99">
        <v>0</v>
      </c>
      <c r="D341" s="99">
        <f t="shared" si="53"/>
        <v>2520</v>
      </c>
    </row>
    <row r="342" spans="1:4" ht="12.75" x14ac:dyDescent="0.2">
      <c r="A342" s="92" t="s">
        <v>119</v>
      </c>
      <c r="B342" s="99">
        <f>SUM(B343+B347)</f>
        <v>2300</v>
      </c>
      <c r="C342" s="99">
        <v>0</v>
      </c>
      <c r="D342" s="99">
        <f t="shared" si="53"/>
        <v>2300</v>
      </c>
    </row>
    <row r="343" spans="1:4" ht="12.75" x14ac:dyDescent="0.2">
      <c r="A343" s="92" t="s">
        <v>66</v>
      </c>
      <c r="B343" s="99">
        <f>SUM(B344:B346)</f>
        <v>1700</v>
      </c>
      <c r="C343" s="99">
        <v>0</v>
      </c>
      <c r="D343" s="99">
        <f t="shared" si="53"/>
        <v>1700</v>
      </c>
    </row>
    <row r="344" spans="1:4" ht="12.75" x14ac:dyDescent="0.2">
      <c r="A344" s="92" t="s">
        <v>120</v>
      </c>
      <c r="B344" s="99">
        <v>500</v>
      </c>
      <c r="C344" s="99">
        <v>0</v>
      </c>
      <c r="D344" s="99">
        <f t="shared" si="53"/>
        <v>500</v>
      </c>
    </row>
    <row r="345" spans="1:4" ht="12.75" x14ac:dyDescent="0.2">
      <c r="A345" s="92" t="s">
        <v>121</v>
      </c>
      <c r="B345" s="99">
        <v>700</v>
      </c>
      <c r="C345" s="99">
        <v>0</v>
      </c>
      <c r="D345" s="99">
        <f t="shared" si="53"/>
        <v>700</v>
      </c>
    </row>
    <row r="346" spans="1:4" ht="12.75" x14ac:dyDescent="0.2">
      <c r="A346" s="92" t="s">
        <v>122</v>
      </c>
      <c r="B346" s="99">
        <v>500</v>
      </c>
      <c r="C346" s="99">
        <v>0</v>
      </c>
      <c r="D346" s="99">
        <f t="shared" si="53"/>
        <v>500</v>
      </c>
    </row>
    <row r="347" spans="1:4" ht="12.75" x14ac:dyDescent="0.2">
      <c r="A347" s="92" t="s">
        <v>94</v>
      </c>
      <c r="B347" s="99">
        <f>SUM(B348)</f>
        <v>600</v>
      </c>
      <c r="C347" s="99">
        <v>0</v>
      </c>
      <c r="D347" s="99">
        <f t="shared" si="53"/>
        <v>600</v>
      </c>
    </row>
    <row r="348" spans="1:4" ht="12.75" x14ac:dyDescent="0.2">
      <c r="A348" s="92" t="s">
        <v>180</v>
      </c>
      <c r="B348" s="99">
        <v>600</v>
      </c>
      <c r="C348" s="99">
        <v>0</v>
      </c>
      <c r="D348" s="99">
        <f t="shared" si="53"/>
        <v>600</v>
      </c>
    </row>
    <row r="349" spans="1:4" ht="12.75" x14ac:dyDescent="0.2">
      <c r="A349" s="92" t="s">
        <v>139</v>
      </c>
      <c r="B349" s="99">
        <f>SUM(B350)</f>
        <v>220</v>
      </c>
      <c r="C349" s="99">
        <v>0</v>
      </c>
      <c r="D349" s="99">
        <f t="shared" si="53"/>
        <v>220</v>
      </c>
    </row>
    <row r="350" spans="1:4" ht="12.75" x14ac:dyDescent="0.2">
      <c r="A350" s="92" t="s">
        <v>78</v>
      </c>
      <c r="B350" s="99">
        <f>SUM(B351)</f>
        <v>220</v>
      </c>
      <c r="C350" s="99">
        <v>0</v>
      </c>
      <c r="D350" s="99">
        <f t="shared" si="53"/>
        <v>220</v>
      </c>
    </row>
    <row r="351" spans="1:4" ht="13.5" customHeight="1" x14ac:dyDescent="0.2">
      <c r="A351" s="92" t="s">
        <v>152</v>
      </c>
      <c r="B351" s="99">
        <v>220</v>
      </c>
      <c r="C351" s="99">
        <v>0</v>
      </c>
      <c r="D351" s="99">
        <f t="shared" si="53"/>
        <v>220</v>
      </c>
    </row>
    <row r="352" spans="1:4" ht="12.75" x14ac:dyDescent="0.2">
      <c r="A352" s="94" t="s">
        <v>110</v>
      </c>
      <c r="B352" s="97">
        <f t="shared" ref="B352:D352" si="54">SUM(B353+B377)</f>
        <v>280180</v>
      </c>
      <c r="C352" s="97">
        <f t="shared" si="54"/>
        <v>26920</v>
      </c>
      <c r="D352" s="97">
        <f t="shared" si="54"/>
        <v>307100</v>
      </c>
    </row>
    <row r="353" spans="1:4" ht="12.75" x14ac:dyDescent="0.2">
      <c r="A353" s="95" t="s">
        <v>96</v>
      </c>
      <c r="B353" s="98">
        <f t="shared" ref="B353:D353" si="55">SUM(B354+B367)</f>
        <v>211244</v>
      </c>
      <c r="C353" s="98">
        <f>SUM(C354+C367)</f>
        <v>26920</v>
      </c>
      <c r="D353" s="98">
        <f t="shared" si="55"/>
        <v>238164</v>
      </c>
    </row>
    <row r="354" spans="1:4" ht="12.75" x14ac:dyDescent="0.2">
      <c r="A354" s="92" t="s">
        <v>90</v>
      </c>
      <c r="B354" s="99">
        <f t="shared" ref="B354" si="56">SUM(B355+B358+B364)</f>
        <v>202064</v>
      </c>
      <c r="C354" s="99">
        <f>SUM(C355+C358+C364)</f>
        <v>25600</v>
      </c>
      <c r="D354" s="99">
        <f t="shared" si="53"/>
        <v>227664</v>
      </c>
    </row>
    <row r="355" spans="1:4" ht="12.75" x14ac:dyDescent="0.2">
      <c r="A355" s="92" t="s">
        <v>170</v>
      </c>
      <c r="B355" s="99">
        <v>153564</v>
      </c>
      <c r="C355" s="99">
        <f>SUM(C356)</f>
        <v>16500</v>
      </c>
      <c r="D355" s="99">
        <f t="shared" si="53"/>
        <v>170064</v>
      </c>
    </row>
    <row r="356" spans="1:4" ht="12.75" x14ac:dyDescent="0.2">
      <c r="A356" s="92" t="s">
        <v>91</v>
      </c>
      <c r="B356" s="99">
        <v>153564</v>
      </c>
      <c r="C356" s="99">
        <f>SUM(C357)</f>
        <v>16500</v>
      </c>
      <c r="D356" s="99">
        <f t="shared" si="53"/>
        <v>170064</v>
      </c>
    </row>
    <row r="357" spans="1:4" ht="12.75" x14ac:dyDescent="0.2">
      <c r="A357" s="92" t="s">
        <v>171</v>
      </c>
      <c r="B357" s="99">
        <v>153564</v>
      </c>
      <c r="C357" s="99">
        <v>16500</v>
      </c>
      <c r="D357" s="99">
        <f t="shared" si="53"/>
        <v>170064</v>
      </c>
    </row>
    <row r="358" spans="1:4" ht="12.75" x14ac:dyDescent="0.2">
      <c r="A358" s="92" t="s">
        <v>172</v>
      </c>
      <c r="B358" s="99">
        <v>16500</v>
      </c>
      <c r="C358" s="99">
        <f>SUM(C359)</f>
        <v>1600</v>
      </c>
      <c r="D358" s="99">
        <f t="shared" si="53"/>
        <v>18100</v>
      </c>
    </row>
    <row r="359" spans="1:4" ht="12.75" x14ac:dyDescent="0.2">
      <c r="A359" s="92" t="s">
        <v>92</v>
      </c>
      <c r="B359" s="99">
        <v>16500</v>
      </c>
      <c r="C359" s="99">
        <f>SUM(C360:C363)</f>
        <v>1600</v>
      </c>
      <c r="D359" s="99">
        <f t="shared" si="53"/>
        <v>18100</v>
      </c>
    </row>
    <row r="360" spans="1:4" ht="12.75" x14ac:dyDescent="0.2">
      <c r="A360" s="92" t="s">
        <v>173</v>
      </c>
      <c r="B360" s="99">
        <v>8000</v>
      </c>
      <c r="C360" s="99">
        <v>1600</v>
      </c>
      <c r="D360" s="99">
        <f t="shared" si="53"/>
        <v>9600</v>
      </c>
    </row>
    <row r="361" spans="1:4" ht="12.75" x14ac:dyDescent="0.2">
      <c r="A361" s="92" t="s">
        <v>174</v>
      </c>
      <c r="B361" s="99">
        <v>2000</v>
      </c>
      <c r="C361" s="99">
        <v>0</v>
      </c>
      <c r="D361" s="99">
        <f t="shared" si="53"/>
        <v>2000</v>
      </c>
    </row>
    <row r="362" spans="1:4" ht="12.75" x14ac:dyDescent="0.2">
      <c r="A362" s="92" t="s">
        <v>176</v>
      </c>
      <c r="B362" s="99">
        <v>0</v>
      </c>
      <c r="C362" s="99">
        <v>0</v>
      </c>
      <c r="D362" s="99">
        <f t="shared" si="53"/>
        <v>0</v>
      </c>
    </row>
    <row r="363" spans="1:4" ht="12.75" x14ac:dyDescent="0.2">
      <c r="A363" s="92" t="s">
        <v>177</v>
      </c>
      <c r="B363" s="99">
        <v>6500</v>
      </c>
      <c r="C363" s="99">
        <v>0</v>
      </c>
      <c r="D363" s="99">
        <f t="shared" si="53"/>
        <v>6500</v>
      </c>
    </row>
    <row r="364" spans="1:4" ht="12.75" x14ac:dyDescent="0.2">
      <c r="A364" s="92" t="s">
        <v>178</v>
      </c>
      <c r="B364" s="99">
        <v>32000</v>
      </c>
      <c r="C364" s="99">
        <f>SUM(C365)</f>
        <v>7500</v>
      </c>
      <c r="D364" s="99">
        <f t="shared" si="53"/>
        <v>39500</v>
      </c>
    </row>
    <row r="365" spans="1:4" ht="12.75" x14ac:dyDescent="0.2">
      <c r="A365" s="92" t="s">
        <v>93</v>
      </c>
      <c r="B365" s="99">
        <v>32000</v>
      </c>
      <c r="C365" s="99">
        <f>SUM(C366)</f>
        <v>7500</v>
      </c>
      <c r="D365" s="99">
        <f t="shared" si="53"/>
        <v>39500</v>
      </c>
    </row>
    <row r="366" spans="1:4" ht="12.75" x14ac:dyDescent="0.2">
      <c r="A366" s="92" t="s">
        <v>179</v>
      </c>
      <c r="B366" s="99">
        <v>32000</v>
      </c>
      <c r="C366" s="99">
        <v>7500</v>
      </c>
      <c r="D366" s="99">
        <f t="shared" si="53"/>
        <v>39500</v>
      </c>
    </row>
    <row r="367" spans="1:4" ht="12.75" x14ac:dyDescent="0.2">
      <c r="A367" s="92" t="s">
        <v>65</v>
      </c>
      <c r="B367" s="99">
        <f t="shared" ref="B367" si="57">SUM(B368+B374)</f>
        <v>9180</v>
      </c>
      <c r="C367" s="99">
        <f>SUM(C368+C374)</f>
        <v>1320</v>
      </c>
      <c r="D367" s="99">
        <f t="shared" si="53"/>
        <v>10500</v>
      </c>
    </row>
    <row r="368" spans="1:4" ht="12.75" x14ac:dyDescent="0.2">
      <c r="A368" s="92" t="s">
        <v>119</v>
      </c>
      <c r="B368" s="99">
        <v>5000</v>
      </c>
      <c r="C368" s="99">
        <f>SUM(C369+C372)</f>
        <v>5500</v>
      </c>
      <c r="D368" s="99">
        <f t="shared" si="53"/>
        <v>10500</v>
      </c>
    </row>
    <row r="369" spans="1:4" ht="12.75" x14ac:dyDescent="0.2">
      <c r="A369" s="92" t="s">
        <v>66</v>
      </c>
      <c r="B369" s="99">
        <v>3500</v>
      </c>
      <c r="C369" s="99">
        <f>SUM(C370:C371)</f>
        <v>0</v>
      </c>
      <c r="D369" s="99">
        <f t="shared" si="53"/>
        <v>3500</v>
      </c>
    </row>
    <row r="370" spans="1:4" ht="12.75" x14ac:dyDescent="0.2">
      <c r="A370" s="92" t="s">
        <v>120</v>
      </c>
      <c r="B370" s="99">
        <v>2500</v>
      </c>
      <c r="C370" s="99">
        <v>0</v>
      </c>
      <c r="D370" s="99">
        <f t="shared" si="53"/>
        <v>2500</v>
      </c>
    </row>
    <row r="371" spans="1:4" ht="12.75" x14ac:dyDescent="0.2">
      <c r="A371" s="92" t="s">
        <v>122</v>
      </c>
      <c r="B371" s="99">
        <v>1000</v>
      </c>
      <c r="C371" s="99">
        <v>0</v>
      </c>
      <c r="D371" s="99">
        <f t="shared" si="53"/>
        <v>1000</v>
      </c>
    </row>
    <row r="372" spans="1:4" ht="12.75" x14ac:dyDescent="0.2">
      <c r="A372" s="92" t="s">
        <v>94</v>
      </c>
      <c r="B372" s="99">
        <v>1500</v>
      </c>
      <c r="C372" s="99">
        <f>SUM(C373)</f>
        <v>5500</v>
      </c>
      <c r="D372" s="99">
        <f t="shared" si="53"/>
        <v>7000</v>
      </c>
    </row>
    <row r="373" spans="1:4" ht="12.75" x14ac:dyDescent="0.2">
      <c r="A373" s="92" t="s">
        <v>180</v>
      </c>
      <c r="B373" s="99">
        <v>1500</v>
      </c>
      <c r="C373" s="99">
        <v>5500</v>
      </c>
      <c r="D373" s="99">
        <f t="shared" si="53"/>
        <v>7000</v>
      </c>
    </row>
    <row r="374" spans="1:4" ht="12.75" x14ac:dyDescent="0.2">
      <c r="A374" s="92" t="s">
        <v>139</v>
      </c>
      <c r="B374" s="99">
        <v>4180</v>
      </c>
      <c r="C374" s="99">
        <f>SUM(C375)</f>
        <v>-4180</v>
      </c>
      <c r="D374" s="99">
        <f t="shared" si="53"/>
        <v>0</v>
      </c>
    </row>
    <row r="375" spans="1:4" ht="12.75" x14ac:dyDescent="0.2">
      <c r="A375" s="92" t="s">
        <v>78</v>
      </c>
      <c r="B375" s="99">
        <v>4180</v>
      </c>
      <c r="C375" s="99">
        <f>SUM(C376)</f>
        <v>-4180</v>
      </c>
      <c r="D375" s="99">
        <f t="shared" si="53"/>
        <v>0</v>
      </c>
    </row>
    <row r="376" spans="1:4" ht="12" customHeight="1" x14ac:dyDescent="0.2">
      <c r="A376" s="92" t="s">
        <v>152</v>
      </c>
      <c r="B376" s="99">
        <v>4180</v>
      </c>
      <c r="C376" s="99">
        <v>-4180</v>
      </c>
      <c r="D376" s="99">
        <f t="shared" si="53"/>
        <v>0</v>
      </c>
    </row>
    <row r="377" spans="1:4" ht="12.75" x14ac:dyDescent="0.2">
      <c r="A377" s="95" t="s">
        <v>222</v>
      </c>
      <c r="B377" s="98">
        <f t="shared" ref="B377" si="58">SUM(B378+B388)</f>
        <v>68936</v>
      </c>
      <c r="C377" s="98">
        <v>0</v>
      </c>
      <c r="D377" s="98">
        <f t="shared" si="53"/>
        <v>68936</v>
      </c>
    </row>
    <row r="378" spans="1:4" ht="12.75" x14ac:dyDescent="0.2">
      <c r="A378" s="92" t="s">
        <v>90</v>
      </c>
      <c r="B378" s="99">
        <f t="shared" ref="B378" si="59">SUM(B379+B382+B385)</f>
        <v>67636</v>
      </c>
      <c r="C378" s="99">
        <v>0</v>
      </c>
      <c r="D378" s="99">
        <f t="shared" si="53"/>
        <v>67636</v>
      </c>
    </row>
    <row r="379" spans="1:4" ht="12.75" x14ac:dyDescent="0.2">
      <c r="A379" s="92" t="s">
        <v>170</v>
      </c>
      <c r="B379" s="99">
        <v>57000</v>
      </c>
      <c r="C379" s="99">
        <v>0</v>
      </c>
      <c r="D379" s="99">
        <f t="shared" si="53"/>
        <v>57000</v>
      </c>
    </row>
    <row r="380" spans="1:4" ht="12.75" x14ac:dyDescent="0.2">
      <c r="A380" s="92" t="s">
        <v>91</v>
      </c>
      <c r="B380" s="99">
        <v>57000</v>
      </c>
      <c r="C380" s="99">
        <v>0</v>
      </c>
      <c r="D380" s="99">
        <f t="shared" si="53"/>
        <v>57000</v>
      </c>
    </row>
    <row r="381" spans="1:4" ht="12.75" x14ac:dyDescent="0.2">
      <c r="A381" s="92" t="s">
        <v>171</v>
      </c>
      <c r="B381" s="99">
        <v>57000</v>
      </c>
      <c r="C381" s="99">
        <v>0</v>
      </c>
      <c r="D381" s="99">
        <f t="shared" si="53"/>
        <v>57000</v>
      </c>
    </row>
    <row r="382" spans="1:4" ht="12.75" x14ac:dyDescent="0.2">
      <c r="A382" s="92" t="s">
        <v>172</v>
      </c>
      <c r="B382" s="99">
        <v>600</v>
      </c>
      <c r="C382" s="99">
        <v>0</v>
      </c>
      <c r="D382" s="99">
        <f t="shared" si="53"/>
        <v>600</v>
      </c>
    </row>
    <row r="383" spans="1:4" ht="12.75" x14ac:dyDescent="0.2">
      <c r="A383" s="92" t="s">
        <v>92</v>
      </c>
      <c r="B383" s="99">
        <v>600</v>
      </c>
      <c r="C383" s="99">
        <v>0</v>
      </c>
      <c r="D383" s="99">
        <f t="shared" si="53"/>
        <v>600</v>
      </c>
    </row>
    <row r="384" spans="1:4" ht="12.75" x14ac:dyDescent="0.2">
      <c r="A384" s="92" t="s">
        <v>173</v>
      </c>
      <c r="B384" s="99">
        <v>600</v>
      </c>
      <c r="C384" s="99">
        <v>0</v>
      </c>
      <c r="D384" s="99">
        <f t="shared" si="53"/>
        <v>600</v>
      </c>
    </row>
    <row r="385" spans="1:4" ht="12.75" x14ac:dyDescent="0.2">
      <c r="A385" s="92" t="s">
        <v>178</v>
      </c>
      <c r="B385" s="99">
        <v>10036</v>
      </c>
      <c r="C385" s="99">
        <v>0</v>
      </c>
      <c r="D385" s="99">
        <f t="shared" si="53"/>
        <v>10036</v>
      </c>
    </row>
    <row r="386" spans="1:4" ht="12.75" x14ac:dyDescent="0.2">
      <c r="A386" s="92" t="s">
        <v>93</v>
      </c>
      <c r="B386" s="99">
        <v>10036</v>
      </c>
      <c r="C386" s="99">
        <v>0</v>
      </c>
      <c r="D386" s="99">
        <f t="shared" si="53"/>
        <v>10036</v>
      </c>
    </row>
    <row r="387" spans="1:4" ht="12.75" x14ac:dyDescent="0.2">
      <c r="A387" s="92" t="s">
        <v>179</v>
      </c>
      <c r="B387" s="99">
        <v>10036</v>
      </c>
      <c r="C387" s="99">
        <v>0</v>
      </c>
      <c r="D387" s="99">
        <f t="shared" si="53"/>
        <v>10036</v>
      </c>
    </row>
    <row r="388" spans="1:4" ht="12.75" x14ac:dyDescent="0.2">
      <c r="A388" s="92" t="s">
        <v>65</v>
      </c>
      <c r="B388" s="99">
        <f>SUM(B389)</f>
        <v>1300</v>
      </c>
      <c r="C388" s="99">
        <v>0</v>
      </c>
      <c r="D388" s="99">
        <f t="shared" si="53"/>
        <v>1300</v>
      </c>
    </row>
    <row r="389" spans="1:4" ht="12.75" x14ac:dyDescent="0.2">
      <c r="A389" s="92" t="s">
        <v>119</v>
      </c>
      <c r="B389" s="99">
        <f>SUM(B390+B392)</f>
        <v>1300</v>
      </c>
      <c r="C389" s="99">
        <v>0</v>
      </c>
      <c r="D389" s="99">
        <f t="shared" si="53"/>
        <v>1300</v>
      </c>
    </row>
    <row r="390" spans="1:4" ht="12.75" x14ac:dyDescent="0.2">
      <c r="A390" s="92" t="s">
        <v>66</v>
      </c>
      <c r="B390" s="99">
        <f>SUM(B391)</f>
        <v>500</v>
      </c>
      <c r="C390" s="99">
        <v>0</v>
      </c>
      <c r="D390" s="99">
        <f t="shared" si="53"/>
        <v>500</v>
      </c>
    </row>
    <row r="391" spans="1:4" ht="12.75" x14ac:dyDescent="0.2">
      <c r="A391" s="92" t="s">
        <v>120</v>
      </c>
      <c r="B391" s="99">
        <v>500</v>
      </c>
      <c r="C391" s="99">
        <v>0</v>
      </c>
      <c r="D391" s="99">
        <f t="shared" si="53"/>
        <v>500</v>
      </c>
    </row>
    <row r="392" spans="1:4" ht="12.75" x14ac:dyDescent="0.2">
      <c r="A392" s="92" t="s">
        <v>94</v>
      </c>
      <c r="B392" s="99">
        <f>SUM(B393)</f>
        <v>800</v>
      </c>
      <c r="C392" s="99">
        <v>0</v>
      </c>
      <c r="D392" s="99">
        <f t="shared" si="53"/>
        <v>800</v>
      </c>
    </row>
    <row r="393" spans="1:4" ht="12.75" x14ac:dyDescent="0.2">
      <c r="A393" s="92" t="s">
        <v>180</v>
      </c>
      <c r="B393" s="99">
        <v>800</v>
      </c>
      <c r="C393" s="99">
        <v>0</v>
      </c>
      <c r="D393" s="99">
        <f t="shared" si="53"/>
        <v>800</v>
      </c>
    </row>
    <row r="394" spans="1:4" ht="12.75" x14ac:dyDescent="0.2">
      <c r="A394" s="94" t="s">
        <v>111</v>
      </c>
      <c r="B394" s="97">
        <f t="shared" ref="B394" si="60">SUM(B395+B400)</f>
        <v>11800</v>
      </c>
      <c r="C394" s="97">
        <v>0</v>
      </c>
      <c r="D394" s="97">
        <f t="shared" si="53"/>
        <v>11800</v>
      </c>
    </row>
    <row r="395" spans="1:4" ht="12.75" x14ac:dyDescent="0.2">
      <c r="A395" s="95" t="s">
        <v>96</v>
      </c>
      <c r="B395" s="98">
        <v>8800</v>
      </c>
      <c r="C395" s="98">
        <v>0</v>
      </c>
      <c r="D395" s="98">
        <f t="shared" si="53"/>
        <v>8800</v>
      </c>
    </row>
    <row r="396" spans="1:4" ht="12.75" x14ac:dyDescent="0.2">
      <c r="A396" s="92" t="s">
        <v>65</v>
      </c>
      <c r="B396" s="99">
        <v>8800</v>
      </c>
      <c r="C396" s="99">
        <v>0</v>
      </c>
      <c r="D396" s="99">
        <f t="shared" ref="D396:D459" si="61">SUM(B396+C396)</f>
        <v>8800</v>
      </c>
    </row>
    <row r="397" spans="1:4" ht="12.75" x14ac:dyDescent="0.2">
      <c r="A397" s="92" t="s">
        <v>139</v>
      </c>
      <c r="B397" s="99">
        <v>8800</v>
      </c>
      <c r="C397" s="99">
        <v>0</v>
      </c>
      <c r="D397" s="99">
        <f t="shared" si="61"/>
        <v>8800</v>
      </c>
    </row>
    <row r="398" spans="1:4" ht="12.75" x14ac:dyDescent="0.2">
      <c r="A398" s="92" t="s">
        <v>79</v>
      </c>
      <c r="B398" s="99">
        <v>8800</v>
      </c>
      <c r="C398" s="99">
        <v>0</v>
      </c>
      <c r="D398" s="99">
        <f t="shared" si="61"/>
        <v>8800</v>
      </c>
    </row>
    <row r="399" spans="1:4" ht="12.75" x14ac:dyDescent="0.2">
      <c r="A399" s="92" t="s">
        <v>154</v>
      </c>
      <c r="B399" s="99">
        <v>8800</v>
      </c>
      <c r="C399" s="99">
        <v>0</v>
      </c>
      <c r="D399" s="99">
        <f t="shared" si="61"/>
        <v>8800</v>
      </c>
    </row>
    <row r="400" spans="1:4" ht="25.5" x14ac:dyDescent="0.2">
      <c r="A400" s="95" t="s">
        <v>211</v>
      </c>
      <c r="B400" s="98">
        <f t="shared" ref="B400" si="62">SUM(B401)</f>
        <v>3000</v>
      </c>
      <c r="C400" s="98">
        <v>0</v>
      </c>
      <c r="D400" s="98">
        <f t="shared" si="61"/>
        <v>3000</v>
      </c>
    </row>
    <row r="401" spans="1:4" ht="12.75" x14ac:dyDescent="0.2">
      <c r="A401" s="92" t="s">
        <v>65</v>
      </c>
      <c r="B401" s="99">
        <f t="shared" ref="B401" si="63">SUM(B402+B406+B411+B418)</f>
        <v>3000</v>
      </c>
      <c r="C401" s="99">
        <v>0</v>
      </c>
      <c r="D401" s="99">
        <f t="shared" si="61"/>
        <v>3000</v>
      </c>
    </row>
    <row r="402" spans="1:4" ht="12.75" x14ac:dyDescent="0.2">
      <c r="A402" s="92" t="s">
        <v>119</v>
      </c>
      <c r="B402" s="99">
        <v>500</v>
      </c>
      <c r="C402" s="99">
        <v>0</v>
      </c>
      <c r="D402" s="99">
        <f t="shared" si="61"/>
        <v>500</v>
      </c>
    </row>
    <row r="403" spans="1:4" ht="12.75" x14ac:dyDescent="0.2">
      <c r="A403" s="92" t="s">
        <v>66</v>
      </c>
      <c r="B403" s="99">
        <v>500</v>
      </c>
      <c r="C403" s="99">
        <v>0</v>
      </c>
      <c r="D403" s="99">
        <f t="shared" si="61"/>
        <v>500</v>
      </c>
    </row>
    <row r="404" spans="1:4" ht="12.75" x14ac:dyDescent="0.2">
      <c r="A404" s="92" t="s">
        <v>120</v>
      </c>
      <c r="B404" s="99">
        <v>500</v>
      </c>
      <c r="C404" s="99">
        <v>0</v>
      </c>
      <c r="D404" s="99">
        <f t="shared" si="61"/>
        <v>500</v>
      </c>
    </row>
    <row r="405" spans="1:4" ht="12.75" x14ac:dyDescent="0.2">
      <c r="A405" s="92" t="s">
        <v>121</v>
      </c>
      <c r="B405" s="99">
        <v>0</v>
      </c>
      <c r="C405" s="99">
        <v>0</v>
      </c>
      <c r="D405" s="99">
        <f t="shared" si="61"/>
        <v>0</v>
      </c>
    </row>
    <row r="406" spans="1:4" ht="12.75" x14ac:dyDescent="0.2">
      <c r="A406" s="92" t="s">
        <v>125</v>
      </c>
      <c r="B406" s="99">
        <f t="shared" ref="B406" si="64">SUM(B407+B409)</f>
        <v>1300</v>
      </c>
      <c r="C406" s="99">
        <v>0</v>
      </c>
      <c r="D406" s="99">
        <f t="shared" si="61"/>
        <v>1300</v>
      </c>
    </row>
    <row r="407" spans="1:4" ht="12.75" x14ac:dyDescent="0.2">
      <c r="A407" s="92" t="s">
        <v>68</v>
      </c>
      <c r="B407" s="99">
        <v>1100</v>
      </c>
      <c r="C407" s="99">
        <v>0</v>
      </c>
      <c r="D407" s="99">
        <f t="shared" si="61"/>
        <v>1100</v>
      </c>
    </row>
    <row r="408" spans="1:4" ht="12.75" x14ac:dyDescent="0.2">
      <c r="A408" s="92" t="s">
        <v>130</v>
      </c>
      <c r="B408" s="99">
        <v>1100</v>
      </c>
      <c r="C408" s="99">
        <v>0</v>
      </c>
      <c r="D408" s="99">
        <f t="shared" si="61"/>
        <v>1100</v>
      </c>
    </row>
    <row r="409" spans="1:4" ht="12.75" x14ac:dyDescent="0.2">
      <c r="A409" s="92" t="s">
        <v>72</v>
      </c>
      <c r="B409" s="99">
        <v>200</v>
      </c>
      <c r="C409" s="99">
        <v>0</v>
      </c>
      <c r="D409" s="99">
        <f t="shared" si="61"/>
        <v>200</v>
      </c>
    </row>
    <row r="410" spans="1:4" ht="12.75" x14ac:dyDescent="0.2">
      <c r="A410" s="92" t="s">
        <v>137</v>
      </c>
      <c r="B410" s="99">
        <v>200</v>
      </c>
      <c r="C410" s="99">
        <v>0</v>
      </c>
      <c r="D410" s="99">
        <f t="shared" si="61"/>
        <v>200</v>
      </c>
    </row>
    <row r="411" spans="1:4" ht="12.75" x14ac:dyDescent="0.2">
      <c r="A411" s="92" t="s">
        <v>139</v>
      </c>
      <c r="B411" s="99">
        <f t="shared" ref="B411" si="65">SUM(B412+B415+B416)</f>
        <v>1000</v>
      </c>
      <c r="C411" s="99">
        <v>0</v>
      </c>
      <c r="D411" s="99">
        <f t="shared" si="61"/>
        <v>1000</v>
      </c>
    </row>
    <row r="412" spans="1:4" ht="12.75" x14ac:dyDescent="0.2">
      <c r="A412" s="92" t="s">
        <v>74</v>
      </c>
      <c r="B412" s="99">
        <v>500</v>
      </c>
      <c r="C412" s="99">
        <v>0</v>
      </c>
      <c r="D412" s="99">
        <f t="shared" si="61"/>
        <v>500</v>
      </c>
    </row>
    <row r="413" spans="1:4" ht="12.75" x14ac:dyDescent="0.2">
      <c r="A413" s="92" t="s">
        <v>203</v>
      </c>
      <c r="B413" s="99">
        <v>500</v>
      </c>
      <c r="C413" s="99">
        <v>0</v>
      </c>
      <c r="D413" s="99">
        <f t="shared" si="61"/>
        <v>500</v>
      </c>
    </row>
    <row r="414" spans="1:4" ht="12.75" x14ac:dyDescent="0.2">
      <c r="A414" s="92" t="s">
        <v>79</v>
      </c>
      <c r="B414" s="99">
        <v>0</v>
      </c>
      <c r="C414" s="99">
        <v>0</v>
      </c>
      <c r="D414" s="99">
        <f t="shared" si="61"/>
        <v>0</v>
      </c>
    </row>
    <row r="415" spans="1:4" ht="12.75" x14ac:dyDescent="0.2">
      <c r="A415" s="92" t="s">
        <v>154</v>
      </c>
      <c r="B415" s="99">
        <v>0</v>
      </c>
      <c r="C415" s="99">
        <v>0</v>
      </c>
      <c r="D415" s="99">
        <f t="shared" si="61"/>
        <v>0</v>
      </c>
    </row>
    <row r="416" spans="1:4" ht="12.75" x14ac:dyDescent="0.2">
      <c r="A416" s="92" t="s">
        <v>81</v>
      </c>
      <c r="B416" s="99">
        <v>500</v>
      </c>
      <c r="C416" s="99">
        <v>0</v>
      </c>
      <c r="D416" s="99">
        <f t="shared" si="61"/>
        <v>500</v>
      </c>
    </row>
    <row r="417" spans="1:4" ht="12.75" x14ac:dyDescent="0.2">
      <c r="A417" s="92" t="s">
        <v>161</v>
      </c>
      <c r="B417" s="99">
        <v>500</v>
      </c>
      <c r="C417" s="99">
        <v>0</v>
      </c>
      <c r="D417" s="99">
        <f t="shared" si="61"/>
        <v>500</v>
      </c>
    </row>
    <row r="418" spans="1:4" ht="12.75" x14ac:dyDescent="0.2">
      <c r="A418" s="92" t="s">
        <v>162</v>
      </c>
      <c r="B418" s="99">
        <v>200</v>
      </c>
      <c r="C418" s="99">
        <v>0</v>
      </c>
      <c r="D418" s="99">
        <f t="shared" si="61"/>
        <v>200</v>
      </c>
    </row>
    <row r="419" spans="1:4" ht="12.75" x14ac:dyDescent="0.2">
      <c r="A419" s="92" t="s">
        <v>83</v>
      </c>
      <c r="B419" s="99">
        <v>200</v>
      </c>
      <c r="C419" s="99">
        <v>0</v>
      </c>
      <c r="D419" s="99">
        <f t="shared" si="61"/>
        <v>200</v>
      </c>
    </row>
    <row r="420" spans="1:4" ht="12.75" x14ac:dyDescent="0.2">
      <c r="A420" s="92" t="s">
        <v>164</v>
      </c>
      <c r="B420" s="99">
        <v>200</v>
      </c>
      <c r="C420" s="99">
        <v>0</v>
      </c>
      <c r="D420" s="99">
        <f t="shared" si="61"/>
        <v>200</v>
      </c>
    </row>
    <row r="421" spans="1:4" ht="12.75" x14ac:dyDescent="0.2">
      <c r="A421" s="94" t="s">
        <v>112</v>
      </c>
      <c r="B421" s="97">
        <v>40000</v>
      </c>
      <c r="C421" s="97">
        <v>5500</v>
      </c>
      <c r="D421" s="97">
        <f t="shared" si="61"/>
        <v>45500</v>
      </c>
    </row>
    <row r="422" spans="1:4" ht="25.5" x14ac:dyDescent="0.2">
      <c r="A422" s="95" t="s">
        <v>211</v>
      </c>
      <c r="B422" s="98">
        <v>40000</v>
      </c>
      <c r="C422" s="98">
        <v>5500</v>
      </c>
      <c r="D422" s="98">
        <f t="shared" si="61"/>
        <v>45500</v>
      </c>
    </row>
    <row r="423" spans="1:4" ht="12.75" x14ac:dyDescent="0.2">
      <c r="A423" s="92" t="s">
        <v>99</v>
      </c>
      <c r="B423" s="99">
        <v>40000</v>
      </c>
      <c r="C423" s="99">
        <v>5500</v>
      </c>
      <c r="D423" s="99">
        <f t="shared" si="61"/>
        <v>45500</v>
      </c>
    </row>
    <row r="424" spans="1:4" ht="12.75" x14ac:dyDescent="0.2">
      <c r="A424" s="92" t="s">
        <v>194</v>
      </c>
      <c r="B424" s="99">
        <v>40000</v>
      </c>
      <c r="C424" s="99">
        <v>5500</v>
      </c>
      <c r="D424" s="99">
        <f t="shared" si="61"/>
        <v>45500</v>
      </c>
    </row>
    <row r="425" spans="1:4" ht="12.75" x14ac:dyDescent="0.2">
      <c r="A425" s="92" t="s">
        <v>113</v>
      </c>
      <c r="B425" s="99">
        <v>40000</v>
      </c>
      <c r="C425" s="99">
        <v>5500</v>
      </c>
      <c r="D425" s="99">
        <f t="shared" si="61"/>
        <v>45500</v>
      </c>
    </row>
    <row r="426" spans="1:4" ht="12.75" x14ac:dyDescent="0.2">
      <c r="A426" s="92" t="s">
        <v>195</v>
      </c>
      <c r="B426" s="99">
        <v>40000</v>
      </c>
      <c r="C426" s="99">
        <v>5500</v>
      </c>
      <c r="D426" s="99">
        <f t="shared" si="61"/>
        <v>45500</v>
      </c>
    </row>
    <row r="427" spans="1:4" ht="12.75" x14ac:dyDescent="0.2">
      <c r="A427" s="94" t="s">
        <v>114</v>
      </c>
      <c r="B427" s="97">
        <f t="shared" ref="B427:D427" si="66">SUM(B433+B438+B428)</f>
        <v>3310</v>
      </c>
      <c r="C427" s="97">
        <f t="shared" si="66"/>
        <v>840</v>
      </c>
      <c r="D427" s="97">
        <f t="shared" si="66"/>
        <v>4150</v>
      </c>
    </row>
    <row r="428" spans="1:4" ht="12.75" x14ac:dyDescent="0.2">
      <c r="A428" s="95" t="s">
        <v>96</v>
      </c>
      <c r="B428" s="98">
        <v>0</v>
      </c>
      <c r="C428" s="98">
        <v>1000</v>
      </c>
      <c r="D428" s="98">
        <f t="shared" si="61"/>
        <v>1000</v>
      </c>
    </row>
    <row r="429" spans="1:4" ht="12.75" x14ac:dyDescent="0.2">
      <c r="A429" s="92" t="s">
        <v>65</v>
      </c>
      <c r="B429" s="99">
        <v>0</v>
      </c>
      <c r="C429" s="99">
        <v>1000</v>
      </c>
      <c r="D429" s="99">
        <f t="shared" si="61"/>
        <v>1000</v>
      </c>
    </row>
    <row r="430" spans="1:4" ht="12.75" x14ac:dyDescent="0.2">
      <c r="A430" s="92" t="s">
        <v>125</v>
      </c>
      <c r="B430" s="99">
        <v>0</v>
      </c>
      <c r="C430" s="99">
        <v>1000</v>
      </c>
      <c r="D430" s="99">
        <f t="shared" si="61"/>
        <v>1000</v>
      </c>
    </row>
    <row r="431" spans="1:4" ht="12.75" x14ac:dyDescent="0.2">
      <c r="A431" s="92" t="s">
        <v>69</v>
      </c>
      <c r="B431" s="99">
        <v>0</v>
      </c>
      <c r="C431" s="99">
        <v>1000</v>
      </c>
      <c r="D431" s="99">
        <f t="shared" si="61"/>
        <v>1000</v>
      </c>
    </row>
    <row r="432" spans="1:4" ht="12.75" x14ac:dyDescent="0.2">
      <c r="A432" s="92" t="s">
        <v>198</v>
      </c>
      <c r="B432" s="99">
        <v>0</v>
      </c>
      <c r="C432" s="99">
        <v>1000</v>
      </c>
      <c r="D432" s="99">
        <f t="shared" si="61"/>
        <v>1000</v>
      </c>
    </row>
    <row r="433" spans="1:4" ht="12.75" x14ac:dyDescent="0.2">
      <c r="A433" s="95" t="s">
        <v>212</v>
      </c>
      <c r="B433" s="98">
        <v>160</v>
      </c>
      <c r="C433" s="98">
        <v>-160</v>
      </c>
      <c r="D433" s="98">
        <f t="shared" si="61"/>
        <v>0</v>
      </c>
    </row>
    <row r="434" spans="1:4" ht="12.75" x14ac:dyDescent="0.2">
      <c r="A434" s="92" t="s">
        <v>65</v>
      </c>
      <c r="B434" s="99">
        <v>160</v>
      </c>
      <c r="C434" s="99">
        <v>-160</v>
      </c>
      <c r="D434" s="99">
        <f t="shared" si="61"/>
        <v>0</v>
      </c>
    </row>
    <row r="435" spans="1:4" ht="12.75" x14ac:dyDescent="0.2">
      <c r="A435" s="92" t="s">
        <v>125</v>
      </c>
      <c r="B435" s="99">
        <v>160</v>
      </c>
      <c r="C435" s="99">
        <v>-160</v>
      </c>
      <c r="D435" s="99">
        <f t="shared" si="61"/>
        <v>0</v>
      </c>
    </row>
    <row r="436" spans="1:4" ht="12.75" x14ac:dyDescent="0.2">
      <c r="A436" s="92" t="s">
        <v>69</v>
      </c>
      <c r="B436" s="99">
        <v>160</v>
      </c>
      <c r="C436" s="99">
        <v>-160</v>
      </c>
      <c r="D436" s="99">
        <f t="shared" si="61"/>
        <v>0</v>
      </c>
    </row>
    <row r="437" spans="1:4" ht="12.75" x14ac:dyDescent="0.2">
      <c r="A437" s="92" t="s">
        <v>198</v>
      </c>
      <c r="B437" s="99">
        <v>160</v>
      </c>
      <c r="C437" s="99">
        <v>-160</v>
      </c>
      <c r="D437" s="99">
        <f t="shared" si="61"/>
        <v>0</v>
      </c>
    </row>
    <row r="438" spans="1:4" ht="12.75" x14ac:dyDescent="0.2">
      <c r="A438" s="95" t="s">
        <v>222</v>
      </c>
      <c r="B438" s="98">
        <v>3150</v>
      </c>
      <c r="C438" s="98">
        <v>0</v>
      </c>
      <c r="D438" s="98">
        <f t="shared" si="61"/>
        <v>3150</v>
      </c>
    </row>
    <row r="439" spans="1:4" ht="12.75" x14ac:dyDescent="0.2">
      <c r="A439" s="92" t="s">
        <v>65</v>
      </c>
      <c r="B439" s="99">
        <v>3150</v>
      </c>
      <c r="C439" s="99">
        <v>0</v>
      </c>
      <c r="D439" s="99">
        <f t="shared" si="61"/>
        <v>3150</v>
      </c>
    </row>
    <row r="440" spans="1:4" ht="12.75" x14ac:dyDescent="0.2">
      <c r="A440" s="92" t="s">
        <v>125</v>
      </c>
      <c r="B440" s="99">
        <v>3150</v>
      </c>
      <c r="C440" s="99">
        <v>0</v>
      </c>
      <c r="D440" s="99">
        <f t="shared" si="61"/>
        <v>3150</v>
      </c>
    </row>
    <row r="441" spans="1:4" ht="12.75" x14ac:dyDescent="0.2">
      <c r="A441" s="92" t="s">
        <v>69</v>
      </c>
      <c r="B441" s="99">
        <v>3150</v>
      </c>
      <c r="C441" s="99">
        <v>0</v>
      </c>
      <c r="D441" s="99">
        <f t="shared" si="61"/>
        <v>3150</v>
      </c>
    </row>
    <row r="442" spans="1:4" ht="12.75" x14ac:dyDescent="0.2">
      <c r="A442" s="92" t="s">
        <v>198</v>
      </c>
      <c r="B442" s="99">
        <v>3150</v>
      </c>
      <c r="C442" s="99">
        <v>0</v>
      </c>
      <c r="D442" s="99">
        <f t="shared" si="61"/>
        <v>3150</v>
      </c>
    </row>
    <row r="443" spans="1:4" ht="25.5" x14ac:dyDescent="0.2">
      <c r="A443" s="94" t="s">
        <v>115</v>
      </c>
      <c r="B443" s="97">
        <v>150000</v>
      </c>
      <c r="C443" s="97">
        <v>0</v>
      </c>
      <c r="D443" s="97">
        <f t="shared" si="61"/>
        <v>150000</v>
      </c>
    </row>
    <row r="444" spans="1:4" ht="25.5" x14ac:dyDescent="0.2">
      <c r="A444" s="95" t="s">
        <v>211</v>
      </c>
      <c r="B444" s="98">
        <v>150000</v>
      </c>
      <c r="C444" s="98">
        <v>0</v>
      </c>
      <c r="D444" s="98">
        <f t="shared" si="61"/>
        <v>150000</v>
      </c>
    </row>
    <row r="445" spans="1:4" ht="12.75" x14ac:dyDescent="0.2">
      <c r="A445" s="92" t="s">
        <v>65</v>
      </c>
      <c r="B445" s="99">
        <v>150000</v>
      </c>
      <c r="C445" s="99">
        <v>0</v>
      </c>
      <c r="D445" s="99">
        <f t="shared" si="61"/>
        <v>150000</v>
      </c>
    </row>
    <row r="446" spans="1:4" ht="12.75" x14ac:dyDescent="0.2">
      <c r="A446" s="92" t="s">
        <v>125</v>
      </c>
      <c r="B446" s="99">
        <v>150000</v>
      </c>
      <c r="C446" s="99">
        <v>0</v>
      </c>
      <c r="D446" s="99">
        <f t="shared" si="61"/>
        <v>150000</v>
      </c>
    </row>
    <row r="447" spans="1:4" ht="12.75" x14ac:dyDescent="0.2">
      <c r="A447" s="92" t="s">
        <v>69</v>
      </c>
      <c r="B447" s="99">
        <v>150000</v>
      </c>
      <c r="C447" s="99">
        <v>0</v>
      </c>
      <c r="D447" s="99">
        <f t="shared" si="61"/>
        <v>150000</v>
      </c>
    </row>
    <row r="448" spans="1:4" ht="12.75" x14ac:dyDescent="0.2">
      <c r="A448" s="92" t="s">
        <v>198</v>
      </c>
      <c r="B448" s="99">
        <v>150000</v>
      </c>
      <c r="C448" s="99">
        <v>0</v>
      </c>
      <c r="D448" s="99">
        <f t="shared" si="61"/>
        <v>150000</v>
      </c>
    </row>
    <row r="449" spans="1:4" ht="12.75" x14ac:dyDescent="0.2">
      <c r="A449" s="94" t="s">
        <v>116</v>
      </c>
      <c r="B449" s="97">
        <v>40000</v>
      </c>
      <c r="C449" s="97">
        <f>SUM(C450)</f>
        <v>0</v>
      </c>
      <c r="D449" s="97">
        <f t="shared" si="61"/>
        <v>40000</v>
      </c>
    </row>
    <row r="450" spans="1:4" ht="12.75" x14ac:dyDescent="0.2">
      <c r="A450" s="95" t="s">
        <v>207</v>
      </c>
      <c r="B450" s="98">
        <v>40000</v>
      </c>
      <c r="C450" s="98">
        <f>SUM(C451)</f>
        <v>0</v>
      </c>
      <c r="D450" s="98">
        <f t="shared" si="61"/>
        <v>40000</v>
      </c>
    </row>
    <row r="451" spans="1:4" ht="12.75" x14ac:dyDescent="0.2">
      <c r="A451" s="92" t="s">
        <v>99</v>
      </c>
      <c r="B451" s="99">
        <v>40000</v>
      </c>
      <c r="C451" s="99">
        <f>SUM(C452+C461)</f>
        <v>0</v>
      </c>
      <c r="D451" s="99">
        <f t="shared" si="61"/>
        <v>40000</v>
      </c>
    </row>
    <row r="452" spans="1:4" ht="12.75" x14ac:dyDescent="0.2">
      <c r="A452" s="92" t="s">
        <v>187</v>
      </c>
      <c r="B452" s="99">
        <v>36500</v>
      </c>
      <c r="C452" s="99">
        <f>SUM(C453+C456+C459)</f>
        <v>-475</v>
      </c>
      <c r="D452" s="99">
        <f t="shared" si="61"/>
        <v>36025</v>
      </c>
    </row>
    <row r="453" spans="1:4" ht="12.75" x14ac:dyDescent="0.2">
      <c r="A453" s="92" t="s">
        <v>104</v>
      </c>
      <c r="B453" s="99">
        <v>21200</v>
      </c>
      <c r="C453" s="99">
        <f>SUM(C454:C455)</f>
        <v>-692</v>
      </c>
      <c r="D453" s="99">
        <f t="shared" si="61"/>
        <v>20508</v>
      </c>
    </row>
    <row r="454" spans="1:4" ht="12.75" x14ac:dyDescent="0.2">
      <c r="A454" s="92" t="s">
        <v>192</v>
      </c>
      <c r="B454" s="99">
        <v>6200</v>
      </c>
      <c r="C454" s="99">
        <v>0</v>
      </c>
      <c r="D454" s="99">
        <f t="shared" si="61"/>
        <v>6200</v>
      </c>
    </row>
    <row r="455" spans="1:4" ht="12.75" x14ac:dyDescent="0.2">
      <c r="A455" s="92" t="s">
        <v>193</v>
      </c>
      <c r="B455" s="99">
        <v>15000</v>
      </c>
      <c r="C455" s="99">
        <v>-692</v>
      </c>
      <c r="D455" s="99">
        <f t="shared" si="61"/>
        <v>14308</v>
      </c>
    </row>
    <row r="456" spans="1:4" ht="12.75" x14ac:dyDescent="0.2">
      <c r="A456" s="92" t="s">
        <v>107</v>
      </c>
      <c r="B456" s="99">
        <v>4800</v>
      </c>
      <c r="C456" s="99">
        <f>SUM(C457:C458)</f>
        <v>-1808</v>
      </c>
      <c r="D456" s="99">
        <f t="shared" si="61"/>
        <v>2992</v>
      </c>
    </row>
    <row r="457" spans="1:4" ht="12.75" x14ac:dyDescent="0.2">
      <c r="A457" s="92" t="s">
        <v>201</v>
      </c>
      <c r="B457" s="99">
        <v>1500</v>
      </c>
      <c r="C457" s="99">
        <v>0</v>
      </c>
      <c r="D457" s="99">
        <f t="shared" si="61"/>
        <v>1500</v>
      </c>
    </row>
    <row r="458" spans="1:4" ht="12.75" x14ac:dyDescent="0.2">
      <c r="A458" s="92" t="s">
        <v>204</v>
      </c>
      <c r="B458" s="99">
        <v>3300</v>
      </c>
      <c r="C458" s="99">
        <v>-1808</v>
      </c>
      <c r="D458" s="99">
        <f t="shared" si="61"/>
        <v>1492</v>
      </c>
    </row>
    <row r="459" spans="1:4" ht="12.75" x14ac:dyDescent="0.2">
      <c r="A459" s="112" t="s">
        <v>223</v>
      </c>
      <c r="B459" s="99">
        <v>10500</v>
      </c>
      <c r="C459" s="99">
        <v>2025</v>
      </c>
      <c r="D459" s="99">
        <f t="shared" si="61"/>
        <v>12525</v>
      </c>
    </row>
    <row r="460" spans="1:4" ht="12.75" x14ac:dyDescent="0.2">
      <c r="A460" s="112" t="s">
        <v>224</v>
      </c>
      <c r="B460" s="99">
        <v>10500</v>
      </c>
      <c r="C460" s="99">
        <v>2025</v>
      </c>
      <c r="D460" s="99">
        <f t="shared" ref="D460:D463" si="67">SUM(B460+C460)</f>
        <v>12525</v>
      </c>
    </row>
    <row r="461" spans="1:4" ht="12.75" x14ac:dyDescent="0.2">
      <c r="A461" s="92" t="s">
        <v>194</v>
      </c>
      <c r="B461" s="99">
        <v>3500</v>
      </c>
      <c r="C461" s="99">
        <v>475</v>
      </c>
      <c r="D461" s="99">
        <f t="shared" si="67"/>
        <v>3975</v>
      </c>
    </row>
    <row r="462" spans="1:4" ht="12.75" x14ac:dyDescent="0.2">
      <c r="A462" s="92" t="s">
        <v>113</v>
      </c>
      <c r="B462" s="99">
        <v>3500</v>
      </c>
      <c r="C462" s="99">
        <v>475</v>
      </c>
      <c r="D462" s="99">
        <f t="shared" si="67"/>
        <v>3975</v>
      </c>
    </row>
    <row r="463" spans="1:4" ht="12.75" x14ac:dyDescent="0.2">
      <c r="A463" s="92" t="s">
        <v>195</v>
      </c>
      <c r="B463" s="99">
        <v>3500</v>
      </c>
      <c r="C463" s="99">
        <v>475</v>
      </c>
      <c r="D463" s="99">
        <f t="shared" si="67"/>
        <v>3975</v>
      </c>
    </row>
  </sheetData>
  <mergeCells count="3">
    <mergeCell ref="B3:D3"/>
    <mergeCell ref="A2:D2"/>
    <mergeCell ref="A1:D1"/>
  </mergeCells>
  <pageMargins left="0.7" right="0.7" top="0.75" bottom="0.75" header="0.3" footer="0.3"/>
  <pageSetup paperSize="9" scale="71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Uvod</vt:lpstr>
      <vt:lpstr>SAŽETAK</vt:lpstr>
      <vt:lpstr> Račun prihoda i rashoda</vt:lpstr>
      <vt:lpstr>Prihodi i rashodi po izvorima</vt:lpstr>
      <vt:lpstr>Rashodi prema funkcijskoj kl</vt:lpstr>
      <vt:lpstr>Račun financiranja</vt:lpstr>
      <vt:lpstr>Račun financiranja po izvorima</vt:lpstr>
      <vt:lpstr>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Ana</cp:lastModifiedBy>
  <cp:lastPrinted>2026-09-24T07:57:07Z</cp:lastPrinted>
  <dcterms:created xsi:type="dcterms:W3CDTF">2022-08-12T12:51:27Z</dcterms:created>
  <dcterms:modified xsi:type="dcterms:W3CDTF">2026-09-28T08:10:40Z</dcterms:modified>
</cp:coreProperties>
</file>