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a\Desktop\"/>
    </mc:Choice>
  </mc:AlternateContent>
  <xr:revisionPtr revIDLastSave="0" documentId="13_ncr:1_{72FF3118-C23A-403D-B623-9985B0BDA5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slovna" sheetId="6" r:id="rId1"/>
    <sheet name="Sažetak" sheetId="3" r:id="rId2"/>
    <sheet name="Prihodi i rashodi-ek.klasif." sheetId="13" r:id="rId3"/>
    <sheet name="Prihodi i rashodi -izvori fin." sheetId="4" r:id="rId4"/>
    <sheet name="Rashodi prema funkcijskoj k. " sheetId="7" r:id="rId5"/>
    <sheet name="Posebni dio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9" i="13" l="1"/>
  <c r="C36" i="4"/>
  <c r="B49" i="13"/>
  <c r="H24" i="3"/>
  <c r="F15" i="3" l="1"/>
  <c r="F24" i="3" s="1"/>
  <c r="I24" i="3" s="1"/>
  <c r="F11" i="3"/>
  <c r="F4" i="7" l="1"/>
  <c r="E4" i="7"/>
  <c r="E5" i="7"/>
  <c r="F14" i="3" l="1"/>
  <c r="F177" i="13"/>
  <c r="E177" i="13"/>
  <c r="C177" i="13"/>
  <c r="D177" i="13"/>
  <c r="B177" i="13"/>
  <c r="F32" i="13"/>
  <c r="F30" i="13"/>
  <c r="F27" i="13"/>
  <c r="F26" i="13"/>
  <c r="F23" i="13"/>
  <c r="F22" i="13"/>
  <c r="F13" i="13"/>
  <c r="F12" i="13"/>
  <c r="F8" i="13"/>
  <c r="E8" i="13"/>
  <c r="F40" i="13"/>
  <c r="E40" i="13"/>
  <c r="F38" i="13"/>
  <c r="F39" i="13"/>
  <c r="E38" i="13"/>
  <c r="E39" i="13"/>
  <c r="D36" i="13"/>
  <c r="D35" i="13" s="1"/>
  <c r="D49" i="13" s="1"/>
  <c r="C36" i="13"/>
  <c r="C35" i="13" s="1"/>
  <c r="B37" i="13"/>
  <c r="B36" i="13" s="1"/>
  <c r="F37" i="13"/>
  <c r="E31" i="4"/>
  <c r="F49" i="13" l="1"/>
  <c r="B35" i="13"/>
  <c r="E49" i="13" s="1"/>
  <c r="E37" i="13"/>
  <c r="F35" i="13"/>
  <c r="E36" i="13"/>
  <c r="F36" i="13"/>
  <c r="E35" i="13" l="1"/>
  <c r="D37" i="4"/>
  <c r="D31" i="4"/>
  <c r="F31" i="4" s="1"/>
  <c r="D36" i="4"/>
  <c r="C37" i="4"/>
  <c r="B37" i="4"/>
  <c r="B36" i="4"/>
  <c r="D15" i="4"/>
  <c r="F15" i="4" s="1"/>
  <c r="D11" i="4"/>
  <c r="F11" i="4" s="1"/>
  <c r="D7" i="4"/>
  <c r="F7" i="4" s="1"/>
  <c r="B27" i="4"/>
  <c r="B23" i="4"/>
  <c r="B19" i="4"/>
  <c r="F35" i="4"/>
  <c r="E35" i="4"/>
  <c r="F34" i="4"/>
  <c r="E34" i="4"/>
  <c r="F33" i="4"/>
  <c r="E33" i="4"/>
  <c r="F30" i="4"/>
  <c r="E30" i="4"/>
  <c r="F29" i="4"/>
  <c r="E29" i="4"/>
  <c r="D27" i="4"/>
  <c r="C27" i="4"/>
  <c r="F26" i="4"/>
  <c r="E26" i="4"/>
  <c r="F25" i="4"/>
  <c r="E25" i="4"/>
  <c r="D23" i="4"/>
  <c r="C23" i="4"/>
  <c r="F22" i="4"/>
  <c r="E22" i="4"/>
  <c r="F21" i="4"/>
  <c r="E21" i="4"/>
  <c r="D19" i="4"/>
  <c r="F19" i="4" s="1"/>
  <c r="F18" i="4"/>
  <c r="E18" i="4"/>
  <c r="F17" i="4"/>
  <c r="E17" i="4"/>
  <c r="F14" i="4"/>
  <c r="E14" i="4"/>
  <c r="F13" i="4"/>
  <c r="E13" i="4"/>
  <c r="F10" i="4"/>
  <c r="E10" i="4"/>
  <c r="F9" i="4"/>
  <c r="E9" i="4"/>
  <c r="F6" i="4"/>
  <c r="E6" i="4"/>
  <c r="F5" i="4"/>
  <c r="E5" i="4"/>
  <c r="F8" i="7"/>
  <c r="B6" i="7"/>
  <c r="B5" i="7"/>
  <c r="B4" i="7" s="1"/>
  <c r="F23" i="4" l="1"/>
  <c r="E23" i="4"/>
  <c r="F27" i="4"/>
  <c r="E15" i="4"/>
  <c r="E11" i="4"/>
  <c r="E7" i="4"/>
  <c r="F37" i="4"/>
  <c r="F36" i="4"/>
  <c r="E19" i="4"/>
  <c r="E27" i="4"/>
  <c r="E36" i="4"/>
  <c r="E37" i="4"/>
  <c r="F7" i="7" l="1"/>
  <c r="E7" i="7"/>
  <c r="E8" i="7"/>
  <c r="C6" i="7"/>
  <c r="C5" i="7" s="1"/>
  <c r="C4" i="7" s="1"/>
  <c r="D6" i="7"/>
  <c r="D5" i="7" s="1"/>
  <c r="D4" i="7" s="1"/>
  <c r="I9" i="3" l="1"/>
  <c r="J9" i="3"/>
  <c r="G14" i="3" l="1"/>
  <c r="G11" i="3"/>
  <c r="H14" i="3"/>
  <c r="J13" i="3"/>
  <c r="I13" i="3"/>
  <c r="J12" i="3"/>
  <c r="I12" i="3"/>
  <c r="H11" i="3"/>
  <c r="J10" i="3"/>
  <c r="I10" i="3"/>
  <c r="G15" i="3" l="1"/>
  <c r="H15" i="3"/>
  <c r="I11" i="3"/>
  <c r="I14" i="3"/>
  <c r="J11" i="3"/>
  <c r="F5" i="7"/>
  <c r="E6" i="7"/>
  <c r="F6" i="7"/>
  <c r="J14" i="3" l="1"/>
</calcChain>
</file>

<file path=xl/sharedStrings.xml><?xml version="1.0" encoding="utf-8"?>
<sst xmlns="http://schemas.openxmlformats.org/spreadsheetml/2006/main" count="510" uniqueCount="269">
  <si>
    <t>64 Prihodi od imovine</t>
  </si>
  <si>
    <t>641 Prihodi od financijske imovine</t>
  </si>
  <si>
    <t>6413 Kamate na oročena sredstva i depozite po viđenju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</si>
  <si>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</si>
  <si>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</si>
  <si>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</si>
  <si>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</si>
  <si>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6631 Tekuće donacije</t>
  </si>
  <si>
    <t>6632 Kapitalne donacije</t>
  </si>
  <si>
    <t>72 Prihodi od prodaje proizvedene dugotrajne imovine</t>
  </si>
  <si>
    <t>721 Prihodi od prodaje građevinskih objekata</t>
  </si>
  <si>
    <t>7211 Stambeni objekti</t>
  </si>
  <si>
    <t>SVEUKUPNO PRIHODI</t>
  </si>
  <si>
    <t>31 Rashodi za zaposlene</t>
  </si>
  <si>
    <t>3111 Plaće za redovan rad</t>
  </si>
  <si>
    <t>312 Ostali rashodi za zaposlene</t>
  </si>
  <si>
    <t>3121 Ostali rashodi za zaposlene</t>
  </si>
  <si>
    <t>313 Doprinosi na plaće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</si>
  <si>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</si>
  <si>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</si>
  <si>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</si>
  <si>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</si>
  <si>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</si>
  <si>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</si>
  <si>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</si>
  <si>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</si>
  <si>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</si>
  <si>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</si>
  <si>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</si>
  <si>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</si>
  <si>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</si>
  <si>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</si>
  <si>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</si>
  <si>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</si>
  <si>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</si>
  <si>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</si>
  <si>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</si>
  <si>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</si>
  <si>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</si>
  <si>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</si>
  <si>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</si>
  <si>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</si>
  <si>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</si>
  <si>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</si>
  <si>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</si>
  <si>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</si>
  <si>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</si>
  <si>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</si>
  <si>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</si>
  <si>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42 Rashodi za nabavu proizvedene dugotrajne imovine</t>
  </si>
  <si>
    <t>422 Postrojenja i oprema</t>
  </si>
  <si>
    <t>4221 Uredska oprema i namještaj</t>
  </si>
  <si>
    <t>4227 Uređaji, strojevi i oprema za ostale namjene</t>
  </si>
  <si>
    <t>424 Knjige, umjetnička djela i ostale izložbene vrijednosti</t>
  </si>
  <si>
    <t>SVEUKUPNO RASHODI</t>
  </si>
  <si>
    <t>67 Prihodi iz nadležnog proračuna i od HZZO-a temeljem ugovornih obveza</t>
  </si>
  <si>
    <t>6711 Prihodi iz nadležnog proračuna za financiranje rashoda poslovanja</t>
  </si>
  <si>
    <t>671 Prihodi iz nadležnog proračuna za financiranje redovne djelatnosti proračunskih korisnika</t>
  </si>
  <si>
    <t>6712 Prihodi iz nadležnog proračuna za nabavu nefinancijske imovine</t>
  </si>
  <si>
    <t>RASHODI UKUPNO</t>
  </si>
  <si>
    <t>II. POSEBNI DIO</t>
  </si>
  <si>
    <t>11927 OŠ LAPAD</t>
  </si>
  <si>
    <t>18055 DECENTRALIZIRANE FUNKCIJE - IZNAD MINIMALNOG FINANCIJSKOG STANDARDA</t>
  </si>
  <si>
    <t>KLASA:</t>
  </si>
  <si>
    <t>URBROJ:</t>
  </si>
  <si>
    <t xml:space="preserve">Izvršenje rashoda i izdataka po ekonomskoj i programskoj klasifikaciji i izvorima financiranja </t>
  </si>
  <si>
    <t>Konto</t>
  </si>
  <si>
    <t>Indeks  4/2</t>
  </si>
  <si>
    <t>IZVRŠENJE PRIHODA I RASHODA PREMA EKONOMSKOJ KLASIFIKACIJI</t>
  </si>
  <si>
    <t>IZVRŠENJE PRIHODA I RASHODA PREMA IZVORIMA FINANCIRANJA</t>
  </si>
  <si>
    <t>Brojčana oznaka i naziv izvora financiranja</t>
  </si>
  <si>
    <t>Indeks 4/2</t>
  </si>
  <si>
    <t>Prihodi</t>
  </si>
  <si>
    <t>Rashodi</t>
  </si>
  <si>
    <t>Razlika</t>
  </si>
  <si>
    <t>Izvor 11 - Opći prihodi i primici</t>
  </si>
  <si>
    <t>Indeks 4/3</t>
  </si>
  <si>
    <t>UKUPNO PRIHODI</t>
  </si>
  <si>
    <t>UKUPNO RASHODI</t>
  </si>
  <si>
    <t>3214 Ostale naknade troškova zaposlenima</t>
  </si>
  <si>
    <t>381 Tekuće donacije</t>
  </si>
  <si>
    <t>3812 Tekuće donacije u naravi</t>
  </si>
  <si>
    <t>IZVJEŠTAJ O RASHODIMA PREMA FUNKCIJSKOJ KLASIFIKACIJI</t>
  </si>
  <si>
    <t>BROJČANA OZNAKA I NAZIV</t>
  </si>
  <si>
    <t>INDEKS</t>
  </si>
  <si>
    <t>INDEKS**</t>
  </si>
  <si>
    <t>Funk. klas: 0 Javnost</t>
  </si>
  <si>
    <t>Funk. klas: 09 OBRAZOVANJE</t>
  </si>
  <si>
    <t>Funk. klas: 091 Predškolsko i osnovno obrazovanje</t>
  </si>
  <si>
    <t>Funk. klas: 096 Dodatne usluge u obrazovanju</t>
  </si>
  <si>
    <t>I. OPĆI DIO</t>
  </si>
  <si>
    <t>SAŽETAK  RAČUNA PRIHODA I RASHODA I RAČUNA FINANCIRANJA</t>
  </si>
  <si>
    <t>SAŽETAK RAČUNA PRIHODA I RASHODA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</si>
  <si>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</si>
  <si>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</si>
  <si>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</si>
  <si>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</si>
  <si>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</si>
  <si>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RAZLIKA - VIŠAK / MANJAK</t>
  </si>
  <si>
    <t>5=4/2*100</t>
  </si>
  <si>
    <t>6=4/3*100</t>
  </si>
  <si>
    <t>18054004 REDOVNA DJELATNOST OSNOVNOG OBRAZOVANJA</t>
  </si>
  <si>
    <t>311 Plaće</t>
  </si>
  <si>
    <t>31111 Plaće za zaposlene</t>
  </si>
  <si>
    <t>31212 Nagrade</t>
  </si>
  <si>
    <t>31213 Darovi</t>
  </si>
  <si>
    <t>31214 Otpremnine</t>
  </si>
  <si>
    <t>31215 Naknade za bolest, invalidnost i smrtni slučaj</t>
  </si>
  <si>
    <t>31216 Regres za godišnji odmor</t>
  </si>
  <si>
    <t>3132 Doprinos za zdravstveno osiguranje</t>
  </si>
  <si>
    <t>31321 Doprinosi za obvezno zdravstveno osiguranje</t>
  </si>
  <si>
    <t>32121 Naknade za prijevoz na posao i s posla</t>
  </si>
  <si>
    <t>32955 Novčana naknada poslodavca zbog nezapošljavanja osoba s invaliditetom</t>
  </si>
  <si>
    <t>18054001 MATERIJALNI I FINANCIJSKI RASHODI</t>
  </si>
  <si>
    <t>32111 Dnevnice za službeni put u zemlji</t>
  </si>
  <si>
    <t>32113 Naknade za smještaj na službenom putu u zemlji</t>
  </si>
  <si>
    <t>32115 Naknade za prijevoz na službenom putu u zemlji</t>
  </si>
  <si>
    <t>32131 Seminari, savjetovanja i simpoziji</t>
  </si>
  <si>
    <t>32132 Tečajevi i stručni ispiti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</si>
  <si>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</si>
  <si>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</si>
  <si>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</si>
  <si>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</si>
  <si>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</si>
  <si>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32226 Lijekovi</t>
  </si>
  <si>
    <t>32231 Električna energija</t>
  </si>
  <si>
    <t>32233 Plin</t>
  </si>
  <si>
    <t>32234 Motorni benzin i dizel gorivo</t>
  </si>
  <si>
    <t>32239 Ostali materijali za proizvodnju energije (ugljen, drva, teško ulje)</t>
  </si>
  <si>
    <t>32241 Materijal i dijelovi za tekuće i inveticijsko održavanje građevinskih objekata</t>
  </si>
  <si>
    <t>32242 Materijal i dijelovi za tekuće i investicijsko održavanje postrojenja i opreme</t>
  </si>
  <si>
    <t>32251 Sitni inventar</t>
  </si>
  <si>
    <t>32271 Službena, radna i zaštitna odjeća i obuća</t>
  </si>
  <si>
    <t>32311 Usluge telefona, telefaksa</t>
  </si>
  <si>
    <t>32313 Poštarina (pisma, tiskanice i sl.)</t>
  </si>
  <si>
    <t>32321 Usluge tekućeg i investicijskog održavanja građevinskih objekata</t>
  </si>
  <si>
    <t>32322 Usluge tekućeg i investicijskog održavanja postrojenja i opreme</t>
  </si>
  <si>
    <t>32329 Ostale usluge tekućeg i investicijskog održavanja</t>
  </si>
  <si>
    <t>32341 Opskrba vodom</t>
  </si>
  <si>
    <t>32342 Iznošenje i odvoz smeća</t>
  </si>
  <si>
    <t>32343 Deratizacija i dezinsekcija</t>
  </si>
  <si>
    <t>32344 Dimnjačarske i ekološke usluge</t>
  </si>
  <si>
    <t>32349 Ostale komunalne usluge</t>
  </si>
  <si>
    <t>32361 Obvezni i preventivni zdravstveni pregledi zaposlenika</t>
  </si>
  <si>
    <t>32379 Ostale intelektualne usluge</t>
  </si>
  <si>
    <t>32381 Usluge ažuriranja računalnih baza</t>
  </si>
  <si>
    <t>32389 Ostale računalne usluge</t>
  </si>
  <si>
    <t>32391 Grafičke i tiskarske usluge, usluge kopiranja i uvezivanja i slično</t>
  </si>
  <si>
    <t>32396 Usluge čuvanja imovine i osoba</t>
  </si>
  <si>
    <t>32399 Ostale nespomenute usluge</t>
  </si>
  <si>
    <t>32922 Premije osiguranja ostale imovine</t>
  </si>
  <si>
    <t>3293 Reprezentacija</t>
  </si>
  <si>
    <t>32931 Reprezentacija</t>
  </si>
  <si>
    <t>3294 Članarine</t>
  </si>
  <si>
    <t>32941 Tuzemne članarine</t>
  </si>
  <si>
    <t>32959 Ostale pristojbe i naknade</t>
  </si>
  <si>
    <t>32999 Ostali nespomenuti rashodi poslovanja</t>
  </si>
  <si>
    <t>34312 Usluge platnog prometa</t>
  </si>
  <si>
    <t>18055002 OSTALI PROJEKTI U OSNOVNOM ŠKOLSTVU</t>
  </si>
  <si>
    <t>Izvor: 11 Opći prihodi i primici</t>
  </si>
  <si>
    <t>37221 Sufinanciranje cijene prijevoza</t>
  </si>
  <si>
    <t>42271 Uređaji</t>
  </si>
  <si>
    <t>3721 Naknade građanima i kućanstvima u novcu</t>
  </si>
  <si>
    <t>37219 Ostale naknade iz proračuna u novcu</t>
  </si>
  <si>
    <t>38129 Ostale tekuće donacije u naravi</t>
  </si>
  <si>
    <t>42212 Uredski namještaj</t>
  </si>
  <si>
    <t>18055006 PRODUŽENI BORAVAK</t>
  </si>
  <si>
    <t>32141 Naknada za korištenje privatnog automobila u službene svrhe</t>
  </si>
  <si>
    <t>32224 Namirnice</t>
  </si>
  <si>
    <t>32229 Ostali materijal i sirovine</t>
  </si>
  <si>
    <t>32363 Laboratorijske usluge</t>
  </si>
  <si>
    <t>32953 Javnobilježničke pristojbe</t>
  </si>
  <si>
    <t>42211 Računala i računalna oprema</t>
  </si>
  <si>
    <t>18055021 TEKUĆE I INVESTICIJSKO ODRŽAVANJE IZNAD MINIMALNOG STANDARDA</t>
  </si>
  <si>
    <t>18055023 STRUČNO RAZVOJNE SLUŽBE</t>
  </si>
  <si>
    <t>18055036 ASISTENT U NASTAVI</t>
  </si>
  <si>
    <t>18055037 SUFINANCIRANJE ŠKOLSKOG ŠPORTA</t>
  </si>
  <si>
    <t>32372 Ugovori o djelu</t>
  </si>
  <si>
    <t>32319 Ostale usluge za komunikaciju i prijevoz</t>
  </si>
  <si>
    <t>18055039 NABAVA ŠKOLSKIH UDŽBENIKA</t>
  </si>
  <si>
    <t>4241 Knjige u knjižnicama</t>
  </si>
  <si>
    <t>42411 Knjige u knjižnici</t>
  </si>
  <si>
    <t>18055040 SHEMA ŠKOLSKOG VOĆA</t>
  </si>
  <si>
    <t>18055043 PREHRANA ZA UČENIKE U OSNOVNIM ŠKOLAMA</t>
  </si>
  <si>
    <t>18056002 ŠKOLSKA OPREMA</t>
  </si>
  <si>
    <t>4223 Oprema za održavanje i zaštitu</t>
  </si>
  <si>
    <t>42231 Oprema za grijanje, ventilaciju i hlađenje</t>
  </si>
  <si>
    <t>42239 Ostala oprema za održavanje i zaštitu</t>
  </si>
  <si>
    <t>Index (3/2)</t>
  </si>
  <si>
    <t>Račun/Vrsta rashoda(izdataka)</t>
  </si>
  <si>
    <t>Osnovnoškolsko obrazovanje</t>
  </si>
  <si>
    <t>SVEUKUPNO</t>
  </si>
  <si>
    <t>32339 Ostale usluge promidžbe i informiranja</t>
  </si>
  <si>
    <t>32371 Autorski honorari</t>
  </si>
  <si>
    <t>38 Rashodi za donacije, kazne, naknade šteta i kapitalne pomoći</t>
  </si>
  <si>
    <t>Izvor: 99 Višak/manjak prihoda proračunskih korisnika</t>
  </si>
  <si>
    <t>32373 Usluge odvjetnika i pravnog savjetovanja</t>
  </si>
  <si>
    <t>IZVORNI PLAN ILI REBALANS 2025.</t>
  </si>
  <si>
    <t>PLAN 2025.</t>
  </si>
  <si>
    <t>18054 DECENTRALIZIRANE FUNKCIJE- MINIMALNI FINANCIJSKI STANDARD</t>
  </si>
  <si>
    <t>18056 KAPITALNO ULAGANJE U ŠKOLSTVO - MINIMALNI FINANCIJSKI STANDARD</t>
  </si>
  <si>
    <t>63 Pomoći iz inozemstva (darovnice) i od subjekata unutar opće države</t>
  </si>
  <si>
    <t>636 Tekuće pomoći pror.koris. iz proračuna koji im nije nadležan</t>
  </si>
  <si>
    <t>6361 Tekuće pomoći pror.korisnika iz proračuna koji im nije nadležan</t>
  </si>
  <si>
    <t>63612 Tekuće pomoći proračunskim korisnicima iz proračuna koji im nije nadležan</t>
  </si>
  <si>
    <t>63613 Tekuće pomoći proračunskim korisnicima iz proračuna JLP(R)S koji im nije nadležan</t>
  </si>
  <si>
    <t>63622 Kapitalne pomoći iz državnog proračuna proračunskim korisnicima proračuna JLP(R)S</t>
  </si>
  <si>
    <t>638 Pomoći temeljem prijenosa EU sredstava</t>
  </si>
  <si>
    <t>6381 Tek.pom.iz državnog proračuna temeljem prijenosa EU sredstava</t>
  </si>
  <si>
    <t>63811 Tekuće pomoći iz državnog proračuna temeljem prijenosa EU sredstava</t>
  </si>
  <si>
    <t>64132 Kamate na depozite po viđenju</t>
  </si>
  <si>
    <t>65 Prihodi od upravnih administrativnih pristojbi, pristojbi po posebnim propisima i naknada</t>
  </si>
  <si>
    <t>65264 Sufinanciranje cijene usluge, participacije i slično</t>
  </si>
  <si>
    <t>65269 Ostali nespomenuti prihodi po posebnim propisima</t>
  </si>
  <si>
    <t>66151 Prihodi od pruženih usluga</t>
  </si>
  <si>
    <t>66313 Tekuće donacije od trgovačkih društava</t>
  </si>
  <si>
    <t>66314 Tekuće donacije od ostalih subjekata izvan opće države</t>
  </si>
  <si>
    <t>66323 Kapitalne donacije od trgovačkih društava</t>
  </si>
  <si>
    <t>72111 Stambeni objekti za zaposlene</t>
  </si>
  <si>
    <t>67111 Prihodi iz nadležnog proračuna za fin.rashoda poslovanja</t>
  </si>
  <si>
    <t>67121 Prihodi iz nadležnog proračuna za fin.ras.za nab.nef.imovine</t>
  </si>
  <si>
    <t>Izvor: 41 Potpore za decentralizirane izdatke</t>
  </si>
  <si>
    <t>Izvor: 59 Pomoći iz državnog proračuna za plaće te ostale rashode za zaposlene</t>
  </si>
  <si>
    <t>Izvor: 35 Vlastiti prihodi proračunskih korisnika</t>
  </si>
  <si>
    <t>Izvor: 65 Donacije i ostali namjenski prihodi proračunskih korisnika</t>
  </si>
  <si>
    <t>Izvor: 54 EU fondovi-pomoći</t>
  </si>
  <si>
    <t>Izvor: 52 Namjenske tekuće pomoći</t>
  </si>
  <si>
    <t>Izvor 41 - Potpore za decentralizirane izdatke</t>
  </si>
  <si>
    <t>Izvor 59 - Pomoći iz državnog proračuna za plaće te ostale rashode za zaposlene</t>
  </si>
  <si>
    <t>Izvor 35 - Vlastiti prihodi proračunskih korisnika</t>
  </si>
  <si>
    <t>Izvor 99 - Višak/manjak prihoda proračunskih korisnika</t>
  </si>
  <si>
    <t>Izvor 65 - Donacije i ostali namjenski prihodi proračunskih korisnika</t>
  </si>
  <si>
    <t>Izvor 54 - EU fondovi - pomoći</t>
  </si>
  <si>
    <t>Izvor 52 - Namjenske tekuće pomoći</t>
  </si>
  <si>
    <t>GODIŠNJI IZVJEŠTAJ O IZVRŠENJU FINANCIJSKOG PLANA ZA RAZDOBLJE 01.01.2025. - 31.12.2025.</t>
  </si>
  <si>
    <t>32354 Licence</t>
  </si>
  <si>
    <t>37229 Ostale naknade iz proračuna u naravi</t>
  </si>
  <si>
    <t>OSTVARENJE/IZVRŠENJE 
01.01.2025. - 31.12.2025.</t>
  </si>
  <si>
    <t>OSTVARENJE/IZVRŠENJE 
01.01.2024. - 31.12.2024.</t>
  </si>
  <si>
    <t>Izvršenje 2024</t>
  </si>
  <si>
    <t>Izvorni plan ili rebalans 2025</t>
  </si>
  <si>
    <t>Izvršenje 2025</t>
  </si>
  <si>
    <t>6362 Kapitalne pomoći prorač. korisnika iz proračuna koji im nije nadležan</t>
  </si>
  <si>
    <t>66312 Tekuće donacije od neprofitnih organizacija</t>
  </si>
  <si>
    <t>92 Rezultat poslovanja</t>
  </si>
  <si>
    <t>922 Višak/manjak prihoda</t>
  </si>
  <si>
    <t>9221 Višak prihoda</t>
  </si>
  <si>
    <t>92211 Višak prihoda poslovanja</t>
  </si>
  <si>
    <t>65267 Prihodi s naslova osiguranja, refundacije štete i totalne štete</t>
  </si>
  <si>
    <t>661 Prihodi koje proračuni i proračunski korisnici ostvare obavljanjem poslova na tržištu (vlastiti prihodi)</t>
  </si>
  <si>
    <t>6615 Prihodi od pruženih usluga</t>
  </si>
  <si>
    <t>3235 Zakupnine i najamnine</t>
  </si>
  <si>
    <t>32375 Geodetsko-katastarske usluge</t>
  </si>
  <si>
    <t>42233 Oprema za protupožarnu zaštitu (osim vozila)</t>
  </si>
  <si>
    <t xml:space="preserve">GODIŠNJI  IZVJEŠTAJ O IZVRŠENJU FINANCIJSKOG PLANA ZA RAZDOBLJE 
01.01.2025 - 31.12.2025. </t>
  </si>
  <si>
    <r>
      <rPr>
        <b/>
        <sz val="20"/>
        <color theme="1"/>
        <rFont val="Calibri"/>
        <family val="2"/>
        <charset val="238"/>
        <scheme val="minor"/>
      </rPr>
      <t>OSNOVNA ŠKOLA LAPAD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Od Batale 26 | 20 000 Dubrovnik | e-mail: tajnistvo@os-lapad-du.skole.hr
Tel: 020/356-100 | OIB: 65525385872 | ŠIFRA: 19-018-002
REPUBLIKA HRVATSKA | DUBROVAČKO-NERETVANSKA ŽUPANIJA | GRAD DUBROVNIK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_____________________________________________________________________________________</t>
    </r>
  </si>
  <si>
    <t>6=4/2*100</t>
  </si>
  <si>
    <t>5=4/3*100</t>
  </si>
  <si>
    <t>SAŽETAK RAČUNA FINANCIRANJA</t>
  </si>
  <si>
    <t xml:space="preserve"> IZVRŠENJE 
1.1.2024. - 31.12.2024.</t>
  </si>
  <si>
    <t xml:space="preserve"> IZVRŠENJE 
1.1.2025.-31.12.2025.</t>
  </si>
  <si>
    <t>8 PRIMICI OD FINANCIJSKE IMOVINE I ZADUŽIVANJA</t>
  </si>
  <si>
    <t>-</t>
  </si>
  <si>
    <t>5 IZDACI ZA FINANCIJSKU IMOVINU I OTPLATE ZAJMOVA</t>
  </si>
  <si>
    <t>RAZLIKA PRIMITAKA I IZDATAKA</t>
  </si>
  <si>
    <t>Preneseni višak/manjak iz prethodne godine</t>
  </si>
  <si>
    <t>Prijenos viška/manjka u sljedeće razdoblje/godinu</t>
  </si>
  <si>
    <t>400-01/26-01/2</t>
  </si>
  <si>
    <t>2117-1-129-03-26-1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</si>
</sst>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rgb="FF000000"/>
      <name val="Arial"/>
      <family val="2"/>
      <charset val="238"/>
    </font>
    <font>
      <sz val="10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Calibri Light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Calibri Light"/>
      <family val="2"/>
      <charset val="238"/>
    </font>
    <font>
      <sz val="12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2"/>
      <color rgb="FF000000"/>
      <name val="Calibri Light"/>
      <family val="2"/>
      <charset val="238"/>
    </font>
    <font>
      <sz val="10"/>
      <color indexed="8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0" fontId="60" fillId="0" borderId="0"/>
    <xf numFmtId="0" fontId="61" fillId="4" borderId="0" applyNumberFormat="0" applyBorder="0" applyAlignment="0" applyProtection="0"/>
  </cellStyleXfs>
  <cellXfs count="229">
    <xf numFmtId="0" fontId="0" fillId="0" borderId="0" xfId="0"/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22" fillId="33" borderId="10" xfId="0" applyFont="1" applyFill="1" applyBorder="1" applyAlignment="1">
      <alignment horizontal="left" wrapText="1"/>
    </xf>
    <xf numFmtId="0" fontId="20" fillId="33" borderId="1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0" fillId="0" borderId="0" xfId="0" applyFont="1" applyAlignment="1">
      <alignment horizontal="center" wrapText="1"/>
    </xf>
    <xf numFmtId="0" fontId="27" fillId="0" borderId="0" xfId="0" applyFont="1" applyBorder="1" applyAlignment="1">
      <alignment horizontal="center" vertical="center"/>
    </xf>
    <xf numFmtId="0" fontId="22" fillId="33" borderId="28" xfId="0" applyFont="1" applyFill="1" applyBorder="1" applyAlignment="1">
      <alignment horizontal="left" wrapText="1"/>
    </xf>
    <xf numFmtId="0" fontId="20" fillId="33" borderId="11" xfId="0" applyFont="1" applyFill="1" applyBorder="1" applyAlignment="1">
      <alignment horizontal="left" wrapText="1"/>
    </xf>
    <xf numFmtId="0" fontId="24" fillId="0" borderId="33" xfId="0" applyFont="1" applyBorder="1" applyAlignment="1">
      <alignment horizontal="left" wrapText="1"/>
    </xf>
    <xf numFmtId="0" fontId="24" fillId="0" borderId="35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3" fillId="0" borderId="0" xfId="0" applyFont="1" applyAlignment="1">
      <alignment horizontal="left" wrapText="1"/>
    </xf>
    <xf numFmtId="4" fontId="31" fillId="0" borderId="0" xfId="0" applyNumberFormat="1" applyFont="1" applyAlignment="1">
      <alignment horizontal="left" wrapText="1"/>
    </xf>
    <xf numFmtId="0" fontId="34" fillId="33" borderId="28" xfId="0" applyFont="1" applyFill="1" applyBorder="1" applyAlignment="1">
      <alignment horizontal="left" wrapText="1"/>
    </xf>
    <xf numFmtId="0" fontId="34" fillId="33" borderId="10" xfId="0" applyFont="1" applyFill="1" applyBorder="1" applyAlignment="1">
      <alignment horizontal="left" wrapText="1"/>
    </xf>
    <xf numFmtId="0" fontId="35" fillId="33" borderId="10" xfId="0" applyFont="1" applyFill="1" applyBorder="1" applyAlignment="1">
      <alignment horizontal="left" wrapText="1"/>
    </xf>
    <xf numFmtId="4" fontId="35" fillId="33" borderId="10" xfId="0" applyNumberFormat="1" applyFont="1" applyFill="1" applyBorder="1" applyAlignment="1">
      <alignment wrapText="1"/>
    </xf>
    <xf numFmtId="0" fontId="25" fillId="0" borderId="14" xfId="0" applyFont="1" applyBorder="1" applyAlignment="1">
      <alignment horizontal="center" vertical="center" wrapText="1"/>
    </xf>
    <xf numFmtId="0" fontId="0" fillId="0" borderId="0" xfId="0" applyFont="1"/>
    <xf numFmtId="4" fontId="19" fillId="33" borderId="28" xfId="0" applyNumberFormat="1" applyFont="1" applyFill="1" applyBorder="1" applyAlignment="1">
      <alignment horizontal="right" wrapText="1"/>
    </xf>
    <xf numFmtId="4" fontId="19" fillId="33" borderId="32" xfId="0" applyNumberFormat="1" applyFont="1" applyFill="1" applyBorder="1" applyAlignment="1">
      <alignment horizontal="right" wrapText="1"/>
    </xf>
    <xf numFmtId="4" fontId="18" fillId="33" borderId="36" xfId="0" applyNumberFormat="1" applyFont="1" applyFill="1" applyBorder="1" applyAlignment="1">
      <alignment horizontal="right" wrapText="1"/>
    </xf>
    <xf numFmtId="4" fontId="18" fillId="33" borderId="37" xfId="0" applyNumberFormat="1" applyFont="1" applyFill="1" applyBorder="1" applyAlignment="1">
      <alignment horizontal="right" wrapText="1"/>
    </xf>
    <xf numFmtId="4" fontId="19" fillId="0" borderId="0" xfId="0" applyNumberFormat="1" applyFont="1" applyAlignment="1">
      <alignment horizontal="left" wrapText="1"/>
    </xf>
    <xf numFmtId="0" fontId="41" fillId="34" borderId="14" xfId="0" applyFont="1" applyFill="1" applyBorder="1" applyAlignment="1">
      <alignment horizontal="left" vertical="center" wrapText="1"/>
    </xf>
    <xf numFmtId="0" fontId="42" fillId="33" borderId="14" xfId="0" applyFont="1" applyFill="1" applyBorder="1" applyAlignment="1">
      <alignment vertical="center" wrapText="1"/>
    </xf>
    <xf numFmtId="0" fontId="43" fillId="34" borderId="14" xfId="0" applyFont="1" applyFill="1" applyBorder="1" applyAlignment="1">
      <alignment horizontal="left" vertical="center" wrapText="1"/>
    </xf>
    <xf numFmtId="0" fontId="44" fillId="0" borderId="0" xfId="0" applyFont="1" applyAlignment="1">
      <alignment horizontal="left" indent="1"/>
    </xf>
    <xf numFmtId="0" fontId="47" fillId="0" borderId="0" xfId="0" applyFont="1" applyAlignment="1">
      <alignment vertical="center" wrapText="1"/>
    </xf>
    <xf numFmtId="0" fontId="44" fillId="0" borderId="0" xfId="0" applyFont="1"/>
    <xf numFmtId="0" fontId="44" fillId="0" borderId="0" xfId="0" applyFont="1" applyAlignment="1">
      <alignment wrapText="1"/>
    </xf>
    <xf numFmtId="0" fontId="34" fillId="0" borderId="0" xfId="0" applyFont="1"/>
    <xf numFmtId="0" fontId="51" fillId="0" borderId="44" xfId="0" applyFont="1" applyFill="1" applyBorder="1" applyAlignment="1">
      <alignment horizontal="left" vertical="center"/>
    </xf>
    <xf numFmtId="0" fontId="51" fillId="0" borderId="19" xfId="0" applyFont="1" applyFill="1" applyBorder="1" applyAlignment="1">
      <alignment vertical="center"/>
    </xf>
    <xf numFmtId="0" fontId="47" fillId="0" borderId="0" xfId="0" applyFont="1"/>
    <xf numFmtId="0" fontId="52" fillId="0" borderId="0" xfId="0" applyFont="1" applyAlignment="1">
      <alignment horizontal="left" indent="1"/>
    </xf>
    <xf numFmtId="0" fontId="14" fillId="0" borderId="0" xfId="0" applyFont="1"/>
    <xf numFmtId="4" fontId="51" fillId="0" borderId="47" xfId="0" applyNumberFormat="1" applyFont="1" applyFill="1" applyBorder="1" applyAlignment="1">
      <alignment vertical="center" wrapText="1"/>
    </xf>
    <xf numFmtId="4" fontId="35" fillId="33" borderId="14" xfId="0" applyNumberFormat="1" applyFont="1" applyFill="1" applyBorder="1" applyAlignment="1">
      <alignment horizontal="right" vertical="center" wrapText="1"/>
    </xf>
    <xf numFmtId="10" fontId="53" fillId="33" borderId="14" xfId="43" applyNumberFormat="1" applyFont="1" applyFill="1" applyBorder="1" applyAlignment="1">
      <alignment horizontal="right" vertical="center" wrapText="1"/>
    </xf>
    <xf numFmtId="4" fontId="53" fillId="33" borderId="14" xfId="0" applyNumberFormat="1" applyFont="1" applyFill="1" applyBorder="1" applyAlignment="1">
      <alignment horizontal="right" vertical="center" wrapText="1"/>
    </xf>
    <xf numFmtId="4" fontId="0" fillId="0" borderId="40" xfId="0" applyNumberFormat="1" applyFont="1" applyBorder="1" applyAlignment="1">
      <alignment vertical="center"/>
    </xf>
    <xf numFmtId="4" fontId="53" fillId="34" borderId="40" xfId="0" applyNumberFormat="1" applyFont="1" applyFill="1" applyBorder="1" applyAlignment="1">
      <alignment horizontal="right" vertical="center"/>
    </xf>
    <xf numFmtId="0" fontId="51" fillId="0" borderId="13" xfId="0" quotePrefix="1" applyFont="1" applyBorder="1" applyAlignment="1">
      <alignment horizontal="center" vertical="center" wrapText="1"/>
    </xf>
    <xf numFmtId="0" fontId="51" fillId="34" borderId="48" xfId="0" applyFont="1" applyFill="1" applyBorder="1" applyAlignment="1">
      <alignment horizontal="center" vertical="center" wrapText="1"/>
    </xf>
    <xf numFmtId="4" fontId="51" fillId="0" borderId="13" xfId="0" applyNumberFormat="1" applyFont="1" applyFill="1" applyBorder="1" applyAlignment="1">
      <alignment horizontal="right" wrapText="1"/>
    </xf>
    <xf numFmtId="0" fontId="50" fillId="0" borderId="0" xfId="0" applyFont="1" applyAlignment="1">
      <alignment horizontal="left" indent="1"/>
    </xf>
    <xf numFmtId="0" fontId="51" fillId="34" borderId="0" xfId="0" applyFont="1" applyFill="1" applyBorder="1" applyAlignment="1">
      <alignment horizontal="center" vertical="center" wrapText="1"/>
    </xf>
    <xf numFmtId="0" fontId="51" fillId="34" borderId="0" xfId="0" applyFont="1" applyFill="1" applyBorder="1" applyAlignment="1">
      <alignment horizontal="center" vertical="center"/>
    </xf>
    <xf numFmtId="0" fontId="51" fillId="34" borderId="0" xfId="0" applyFont="1" applyFill="1" applyBorder="1" applyAlignment="1">
      <alignment horizontal="right" vertical="center"/>
    </xf>
    <xf numFmtId="0" fontId="51" fillId="0" borderId="46" xfId="0" quotePrefix="1" applyFont="1" applyBorder="1" applyAlignment="1">
      <alignment horizontal="center" vertical="center" wrapText="1"/>
    </xf>
    <xf numFmtId="0" fontId="51" fillId="0" borderId="43" xfId="0" quotePrefix="1" applyFont="1" applyBorder="1" applyAlignment="1">
      <alignment horizontal="center" vertical="center" wrapText="1"/>
    </xf>
    <xf numFmtId="0" fontId="51" fillId="0" borderId="47" xfId="0" quotePrefix="1" applyFont="1" applyBorder="1" applyAlignment="1">
      <alignment horizontal="center" vertical="center" wrapText="1"/>
    </xf>
    <xf numFmtId="0" fontId="51" fillId="34" borderId="43" xfId="0" applyFont="1" applyFill="1" applyBorder="1" applyAlignment="1">
      <alignment horizontal="center" vertical="center" wrapText="1"/>
    </xf>
    <xf numFmtId="9" fontId="50" fillId="0" borderId="40" xfId="43" applyFont="1" applyFill="1" applyBorder="1" applyAlignment="1">
      <alignment horizontal="right"/>
    </xf>
    <xf numFmtId="10" fontId="50" fillId="0" borderId="42" xfId="43" applyNumberFormat="1" applyFont="1" applyFill="1" applyBorder="1" applyAlignment="1">
      <alignment horizontal="right"/>
    </xf>
    <xf numFmtId="9" fontId="50" fillId="0" borderId="14" xfId="43" applyFont="1" applyFill="1" applyBorder="1" applyAlignment="1">
      <alignment horizontal="right"/>
    </xf>
    <xf numFmtId="10" fontId="50" fillId="0" borderId="37" xfId="43" applyNumberFormat="1" applyFont="1" applyFill="1" applyBorder="1" applyAlignment="1">
      <alignment horizontal="right"/>
    </xf>
    <xf numFmtId="10" fontId="51" fillId="0" borderId="14" xfId="0" applyNumberFormat="1" applyFont="1" applyFill="1" applyBorder="1" applyAlignment="1">
      <alignment horizontal="right"/>
    </xf>
    <xf numFmtId="10" fontId="51" fillId="0" borderId="37" xfId="43" applyNumberFormat="1" applyFont="1" applyFill="1" applyBorder="1" applyAlignment="1">
      <alignment horizontal="right"/>
    </xf>
    <xf numFmtId="9" fontId="51" fillId="0" borderId="39" xfId="43" applyFont="1" applyFill="1" applyBorder="1" applyAlignment="1">
      <alignment horizontal="right"/>
    </xf>
    <xf numFmtId="10" fontId="51" fillId="0" borderId="45" xfId="43" applyNumberFormat="1" applyFont="1" applyFill="1" applyBorder="1" applyAlignment="1">
      <alignment horizontal="right"/>
    </xf>
    <xf numFmtId="3" fontId="51" fillId="0" borderId="13" xfId="0" applyNumberFormat="1" applyFont="1" applyFill="1" applyBorder="1" applyAlignment="1">
      <alignment horizontal="right" wrapText="1"/>
    </xf>
    <xf numFmtId="3" fontId="51" fillId="0" borderId="43" xfId="0" applyNumberFormat="1" applyFont="1" applyFill="1" applyBorder="1" applyAlignment="1">
      <alignment horizontal="right" wrapText="1"/>
    </xf>
    <xf numFmtId="4" fontId="0" fillId="0" borderId="0" xfId="0" applyNumberFormat="1" applyFont="1"/>
    <xf numFmtId="0" fontId="39" fillId="0" borderId="47" xfId="0" quotePrefix="1" applyFont="1" applyBorder="1" applyAlignment="1">
      <alignment horizontal="center" vertical="center" wrapText="1"/>
    </xf>
    <xf numFmtId="0" fontId="41" fillId="0" borderId="48" xfId="0" quotePrefix="1" applyFont="1" applyBorder="1" applyAlignment="1">
      <alignment horizontal="center" vertical="center" wrapText="1"/>
    </xf>
    <xf numFmtId="0" fontId="41" fillId="0" borderId="50" xfId="0" quotePrefix="1" applyFont="1" applyBorder="1" applyAlignment="1">
      <alignment horizontal="center" vertical="center" wrapText="1"/>
    </xf>
    <xf numFmtId="0" fontId="54" fillId="33" borderId="47" xfId="0" applyFont="1" applyFill="1" applyBorder="1" applyAlignment="1">
      <alignment horizontal="center" vertical="center" wrapText="1"/>
    </xf>
    <xf numFmtId="0" fontId="37" fillId="33" borderId="47" xfId="0" applyFont="1" applyFill="1" applyBorder="1" applyAlignment="1">
      <alignment horizontal="center" vertical="center" wrapText="1"/>
    </xf>
    <xf numFmtId="4" fontId="42" fillId="33" borderId="10" xfId="0" applyNumberFormat="1" applyFont="1" applyFill="1" applyBorder="1" applyAlignment="1">
      <alignment wrapText="1"/>
    </xf>
    <xf numFmtId="4" fontId="42" fillId="33" borderId="14" xfId="0" applyNumberFormat="1" applyFont="1" applyFill="1" applyBorder="1" applyAlignment="1">
      <alignment wrapText="1"/>
    </xf>
    <xf numFmtId="4" fontId="51" fillId="0" borderId="14" xfId="0" applyNumberFormat="1" applyFont="1" applyFill="1" applyBorder="1" applyAlignment="1"/>
    <xf numFmtId="4" fontId="51" fillId="0" borderId="39" xfId="0" applyNumberFormat="1" applyFont="1" applyFill="1" applyBorder="1" applyAlignment="1"/>
    <xf numFmtId="4" fontId="42" fillId="33" borderId="40" xfId="0" applyNumberFormat="1" applyFont="1" applyFill="1" applyBorder="1" applyAlignment="1">
      <alignment wrapText="1"/>
    </xf>
    <xf numFmtId="0" fontId="51" fillId="34" borderId="47" xfId="0" applyFont="1" applyFill="1" applyBorder="1" applyAlignment="1">
      <alignment horizontal="center" vertical="center" wrapText="1"/>
    </xf>
    <xf numFmtId="4" fontId="42" fillId="33" borderId="52" xfId="0" applyNumberFormat="1" applyFont="1" applyFill="1" applyBorder="1" applyAlignment="1">
      <alignment wrapText="1"/>
    </xf>
    <xf numFmtId="4" fontId="42" fillId="33" borderId="15" xfId="0" applyNumberFormat="1" applyFont="1" applyFill="1" applyBorder="1" applyAlignment="1">
      <alignment wrapText="1"/>
    </xf>
    <xf numFmtId="4" fontId="51" fillId="0" borderId="15" xfId="0" applyNumberFormat="1" applyFont="1" applyFill="1" applyBorder="1" applyAlignment="1"/>
    <xf numFmtId="4" fontId="51" fillId="0" borderId="53" xfId="0" applyNumberFormat="1" applyFont="1" applyFill="1" applyBorder="1" applyAlignment="1"/>
    <xf numFmtId="4" fontId="53" fillId="33" borderId="10" xfId="0" applyNumberFormat="1" applyFont="1" applyFill="1" applyBorder="1" applyAlignment="1">
      <alignment wrapText="1"/>
    </xf>
    <xf numFmtId="0" fontId="20" fillId="40" borderId="10" xfId="0" applyFont="1" applyFill="1" applyBorder="1" applyAlignment="1">
      <alignment wrapText="1"/>
    </xf>
    <xf numFmtId="4" fontId="20" fillId="40" borderId="10" xfId="0" applyNumberFormat="1" applyFont="1" applyFill="1" applyBorder="1" applyAlignment="1">
      <alignment horizontal="right" wrapText="1" indent="1"/>
    </xf>
    <xf numFmtId="4" fontId="53" fillId="38" borderId="10" xfId="0" applyNumberFormat="1" applyFont="1" applyFill="1" applyBorder="1" applyAlignment="1">
      <alignment wrapText="1"/>
    </xf>
    <xf numFmtId="4" fontId="35" fillId="38" borderId="10" xfId="0" applyNumberFormat="1" applyFont="1" applyFill="1" applyBorder="1" applyAlignment="1">
      <alignment wrapText="1"/>
    </xf>
    <xf numFmtId="0" fontId="55" fillId="0" borderId="0" xfId="0" applyFont="1"/>
    <xf numFmtId="0" fontId="30" fillId="0" borderId="20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0" fillId="0" borderId="41" xfId="0" quotePrefix="1" applyFont="1" applyFill="1" applyBorder="1" applyAlignment="1">
      <alignment horizontal="left" vertical="center"/>
    </xf>
    <xf numFmtId="0" fontId="50" fillId="0" borderId="17" xfId="0" applyFont="1" applyFill="1" applyBorder="1" applyAlignment="1">
      <alignment vertical="center"/>
    </xf>
    <xf numFmtId="0" fontId="51" fillId="0" borderId="41" xfId="0" applyFont="1" applyFill="1" applyBorder="1" applyAlignment="1">
      <alignment horizontal="left" vertical="center" wrapText="1"/>
    </xf>
    <xf numFmtId="0" fontId="51" fillId="0" borderId="17" xfId="0" applyFont="1" applyFill="1" applyBorder="1" applyAlignment="1">
      <alignment vertical="center" wrapText="1"/>
    </xf>
    <xf numFmtId="0" fontId="51" fillId="0" borderId="17" xfId="0" applyFont="1" applyFill="1" applyBorder="1" applyAlignment="1">
      <alignment vertical="center"/>
    </xf>
    <xf numFmtId="0" fontId="50" fillId="0" borderId="41" xfId="0" quotePrefix="1" applyFont="1" applyFill="1" applyBorder="1" applyAlignment="1">
      <alignment horizontal="left" vertical="center" wrapText="1"/>
    </xf>
    <xf numFmtId="0" fontId="50" fillId="0" borderId="17" xfId="0" applyFont="1" applyFill="1" applyBorder="1" applyAlignment="1">
      <alignment vertical="center" wrapText="1"/>
    </xf>
    <xf numFmtId="0" fontId="51" fillId="0" borderId="30" xfId="0" quotePrefix="1" applyFont="1" applyFill="1" applyBorder="1" applyAlignment="1">
      <alignment horizontal="left" vertical="center" wrapText="1"/>
    </xf>
    <xf numFmtId="0" fontId="51" fillId="0" borderId="31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3" fontId="48" fillId="34" borderId="0" xfId="0" applyNumberFormat="1" applyFont="1" applyFill="1" applyBorder="1" applyAlignment="1">
      <alignment horizontal="center" vertical="center" wrapText="1"/>
    </xf>
    <xf numFmtId="0" fontId="48" fillId="34" borderId="0" xfId="0" applyFont="1" applyFill="1" applyBorder="1" applyAlignment="1">
      <alignment horizontal="center" vertical="center" wrapText="1"/>
    </xf>
    <xf numFmtId="0" fontId="46" fillId="34" borderId="0" xfId="0" applyFont="1" applyFill="1" applyAlignment="1">
      <alignment horizontal="left" vertical="center" wrapText="1"/>
    </xf>
    <xf numFmtId="0" fontId="46" fillId="34" borderId="0" xfId="0" applyFont="1" applyFill="1" applyAlignment="1">
      <alignment horizontal="center" vertical="center" wrapText="1"/>
    </xf>
    <xf numFmtId="0" fontId="48" fillId="34" borderId="0" xfId="0" applyFont="1" applyFill="1" applyAlignment="1">
      <alignment horizontal="center" vertical="center" wrapText="1"/>
    </xf>
    <xf numFmtId="0" fontId="49" fillId="34" borderId="0" xfId="0" applyFont="1" applyFill="1" applyBorder="1" applyAlignment="1">
      <alignment horizontal="left" vertical="center" wrapText="1"/>
    </xf>
    <xf numFmtId="0" fontId="48" fillId="0" borderId="12" xfId="0" quotePrefix="1" applyFont="1" applyBorder="1" applyAlignment="1">
      <alignment horizontal="center" vertical="center" wrapText="1"/>
    </xf>
    <xf numFmtId="0" fontId="48" fillId="0" borderId="13" xfId="0" quotePrefix="1" applyFont="1" applyBorder="1" applyAlignment="1">
      <alignment horizontal="center" vertical="center" wrapText="1"/>
    </xf>
    <xf numFmtId="0" fontId="48" fillId="0" borderId="12" xfId="0" quotePrefix="1" applyFont="1" applyBorder="1" applyAlignment="1">
      <alignment horizontal="center" wrapText="1"/>
    </xf>
    <xf numFmtId="0" fontId="48" fillId="0" borderId="13" xfId="0" quotePrefix="1" applyFont="1" applyBorder="1" applyAlignment="1">
      <alignment horizontal="center" wrapText="1"/>
    </xf>
    <xf numFmtId="0" fontId="48" fillId="0" borderId="43" xfId="0" quotePrefix="1" applyFont="1" applyBorder="1" applyAlignment="1">
      <alignment horizontal="center" wrapText="1"/>
    </xf>
    <xf numFmtId="0" fontId="50" fillId="0" borderId="49" xfId="0" applyFont="1" applyFill="1" applyBorder="1" applyAlignment="1">
      <alignment horizontal="left" vertical="center" wrapText="1"/>
    </xf>
    <xf numFmtId="0" fontId="50" fillId="0" borderId="18" xfId="0" applyFont="1" applyFill="1" applyBorder="1" applyAlignment="1">
      <alignment vertical="center" wrapText="1"/>
    </xf>
    <xf numFmtId="0" fontId="50" fillId="0" borderId="18" xfId="0" applyFont="1" applyFill="1" applyBorder="1" applyAlignment="1">
      <alignment vertical="center"/>
    </xf>
    <xf numFmtId="0" fontId="21" fillId="35" borderId="16" xfId="0" applyFont="1" applyFill="1" applyBorder="1" applyAlignment="1">
      <alignment horizontal="center" vertical="center" wrapText="1"/>
    </xf>
    <xf numFmtId="0" fontId="21" fillId="35" borderId="17" xfId="0" applyFont="1" applyFill="1" applyBorder="1" applyAlignment="1">
      <alignment horizontal="center" vertical="center" wrapText="1"/>
    </xf>
    <xf numFmtId="0" fontId="21" fillId="35" borderId="15" xfId="0" applyFont="1" applyFill="1" applyBorder="1" applyAlignment="1">
      <alignment horizontal="center" vertical="center" wrapText="1"/>
    </xf>
    <xf numFmtId="0" fontId="38" fillId="34" borderId="0" xfId="0" applyFont="1" applyFill="1" applyAlignment="1">
      <alignment horizontal="center" vertical="center" wrapText="1"/>
    </xf>
    <xf numFmtId="0" fontId="19" fillId="34" borderId="0" xfId="0" applyFont="1" applyFill="1" applyAlignment="1">
      <alignment horizontal="left" indent="1"/>
    </xf>
    <xf numFmtId="0" fontId="53" fillId="34" borderId="10" xfId="0" applyFont="1" applyFill="1" applyBorder="1" applyAlignment="1">
      <alignment horizontal="left" wrapText="1" indent="1"/>
    </xf>
    <xf numFmtId="4" fontId="53" fillId="34" borderId="10" xfId="0" applyNumberFormat="1" applyFont="1" applyFill="1" applyBorder="1" applyAlignment="1">
      <alignment horizontal="right" wrapText="1" indent="1"/>
    </xf>
    <xf numFmtId="0" fontId="53" fillId="34" borderId="10" xfId="0" applyFont="1" applyFill="1" applyBorder="1" applyAlignment="1">
      <alignment horizontal="right" wrapText="1" indent="1"/>
    </xf>
    <xf numFmtId="0" fontId="19" fillId="34" borderId="0" xfId="0" applyFont="1" applyFill="1" applyAlignment="1">
      <alignment horizontal="left" wrapText="1"/>
    </xf>
    <xf numFmtId="0" fontId="53" fillId="34" borderId="10" xfId="0" applyFont="1" applyFill="1" applyBorder="1" applyAlignment="1">
      <alignment horizontal="left" wrapText="1"/>
    </xf>
    <xf numFmtId="0" fontId="57" fillId="34" borderId="0" xfId="0" applyFont="1" applyFill="1" applyAlignment="1">
      <alignment horizontal="left" wrapText="1"/>
    </xf>
    <xf numFmtId="4" fontId="24" fillId="0" borderId="55" xfId="0" applyNumberFormat="1" applyFont="1" applyBorder="1" applyAlignment="1">
      <alignment horizontal="center" vertical="center" wrapText="1"/>
    </xf>
    <xf numFmtId="4" fontId="24" fillId="0" borderId="55" xfId="0" quotePrefix="1" applyNumberFormat="1" applyFont="1" applyBorder="1" applyAlignment="1">
      <alignment horizontal="center" vertical="center" wrapText="1"/>
    </xf>
    <xf numFmtId="1" fontId="24" fillId="0" borderId="40" xfId="0" applyNumberFormat="1" applyFont="1" applyBorder="1" applyAlignment="1">
      <alignment horizontal="center" vertical="center" wrapText="1"/>
    </xf>
    <xf numFmtId="1" fontId="24" fillId="0" borderId="40" xfId="0" quotePrefix="1" applyNumberFormat="1" applyFont="1" applyBorder="1" applyAlignment="1">
      <alignment horizontal="center" vertical="center" wrapText="1"/>
    </xf>
    <xf numFmtId="0" fontId="53" fillId="34" borderId="10" xfId="0" applyFont="1" applyFill="1" applyBorder="1" applyAlignment="1">
      <alignment wrapText="1"/>
    </xf>
    <xf numFmtId="0" fontId="53" fillId="38" borderId="10" xfId="0" applyFont="1" applyFill="1" applyBorder="1" applyAlignment="1">
      <alignment horizontal="left" wrapText="1"/>
    </xf>
    <xf numFmtId="4" fontId="53" fillId="38" borderId="10" xfId="0" applyNumberFormat="1" applyFont="1" applyFill="1" applyBorder="1" applyAlignment="1">
      <alignment horizontal="right" wrapText="1" indent="1"/>
    </xf>
    <xf numFmtId="0" fontId="53" fillId="38" borderId="10" xfId="0" applyFont="1" applyFill="1" applyBorder="1" applyAlignment="1">
      <alignment horizontal="right" wrapText="1" indent="1"/>
    </xf>
    <xf numFmtId="0" fontId="53" fillId="37" borderId="10" xfId="0" applyFont="1" applyFill="1" applyBorder="1" applyAlignment="1">
      <alignment horizontal="left" wrapText="1"/>
    </xf>
    <xf numFmtId="4" fontId="53" fillId="37" borderId="10" xfId="0" applyNumberFormat="1" applyFont="1" applyFill="1" applyBorder="1" applyAlignment="1">
      <alignment horizontal="right" wrapText="1" indent="1"/>
    </xf>
    <xf numFmtId="0" fontId="53" fillId="37" borderId="10" xfId="0" applyFont="1" applyFill="1" applyBorder="1" applyAlignment="1">
      <alignment horizontal="right" wrapText="1" indent="1"/>
    </xf>
    <xf numFmtId="0" fontId="53" fillId="39" borderId="10" xfId="0" applyFont="1" applyFill="1" applyBorder="1" applyAlignment="1">
      <alignment horizontal="left" wrapText="1"/>
    </xf>
    <xf numFmtId="4" fontId="53" fillId="39" borderId="10" xfId="0" applyNumberFormat="1" applyFont="1" applyFill="1" applyBorder="1" applyAlignment="1">
      <alignment horizontal="right" wrapText="1" indent="1"/>
    </xf>
    <xf numFmtId="0" fontId="53" fillId="39" borderId="10" xfId="0" applyFont="1" applyFill="1" applyBorder="1" applyAlignment="1">
      <alignment horizontal="right" wrapText="1" indent="1"/>
    </xf>
    <xf numFmtId="0" fontId="53" fillId="39" borderId="10" xfId="0" applyFont="1" applyFill="1" applyBorder="1" applyAlignment="1">
      <alignment horizontal="left" wrapText="1" indent="1"/>
    </xf>
    <xf numFmtId="0" fontId="58" fillId="34" borderId="26" xfId="0" applyFont="1" applyFill="1" applyBorder="1" applyAlignment="1">
      <alignment horizontal="center" wrapText="1"/>
    </xf>
    <xf numFmtId="0" fontId="35" fillId="34" borderId="28" xfId="0" applyFont="1" applyFill="1" applyBorder="1" applyAlignment="1">
      <alignment horizontal="left" wrapText="1"/>
    </xf>
    <xf numFmtId="4" fontId="35" fillId="34" borderId="28" xfId="0" applyNumberFormat="1" applyFont="1" applyFill="1" applyBorder="1" applyAlignment="1">
      <alignment horizontal="right" wrapText="1" indent="1"/>
    </xf>
    <xf numFmtId="0" fontId="35" fillId="34" borderId="28" xfId="0" applyFont="1" applyFill="1" applyBorder="1" applyAlignment="1">
      <alignment horizontal="right" wrapText="1" indent="1"/>
    </xf>
    <xf numFmtId="4" fontId="0" fillId="0" borderId="40" xfId="0" applyNumberFormat="1" applyBorder="1"/>
    <xf numFmtId="0" fontId="40" fillId="34" borderId="40" xfId="0" applyFont="1" applyFill="1" applyBorder="1" applyAlignment="1">
      <alignment horizontal="center" vertical="center" wrapText="1"/>
    </xf>
    <xf numFmtId="0" fontId="36" fillId="34" borderId="56" xfId="0" applyFont="1" applyFill="1" applyBorder="1" applyAlignment="1">
      <alignment horizontal="center" vertical="center" wrapText="1"/>
    </xf>
    <xf numFmtId="0" fontId="36" fillId="34" borderId="56" xfId="0" quotePrefix="1" applyFont="1" applyFill="1" applyBorder="1" applyAlignment="1">
      <alignment horizontal="center" vertical="center" wrapText="1"/>
    </xf>
    <xf numFmtId="0" fontId="39" fillId="36" borderId="47" xfId="0" applyFont="1" applyFill="1" applyBorder="1" applyAlignment="1">
      <alignment horizontal="center" vertical="center" wrapText="1"/>
    </xf>
    <xf numFmtId="0" fontId="34" fillId="36" borderId="47" xfId="0" quotePrefix="1" applyFont="1" applyFill="1" applyBorder="1" applyAlignment="1">
      <alignment horizontal="center" vertical="center" wrapText="1"/>
    </xf>
    <xf numFmtId="0" fontId="35" fillId="36" borderId="47" xfId="0" applyFont="1" applyFill="1" applyBorder="1" applyAlignment="1">
      <alignment horizontal="center" vertical="center" wrapText="1"/>
    </xf>
    <xf numFmtId="0" fontId="35" fillId="36" borderId="47" xfId="0" quotePrefix="1" applyFont="1" applyFill="1" applyBorder="1" applyAlignment="1">
      <alignment horizontal="center" vertical="center" wrapText="1"/>
    </xf>
    <xf numFmtId="1" fontId="36" fillId="33" borderId="40" xfId="0" applyNumberFormat="1" applyFont="1" applyFill="1" applyBorder="1" applyAlignment="1">
      <alignment horizontal="center" wrapText="1"/>
    </xf>
    <xf numFmtId="0" fontId="59" fillId="0" borderId="14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35" borderId="16" xfId="0" applyFont="1" applyFill="1" applyBorder="1" applyAlignment="1">
      <alignment horizontal="center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 wrapText="1"/>
    </xf>
    <xf numFmtId="4" fontId="34" fillId="33" borderId="28" xfId="0" applyNumberFormat="1" applyFont="1" applyFill="1" applyBorder="1" applyAlignment="1">
      <alignment wrapText="1"/>
    </xf>
    <xf numFmtId="4" fontId="44" fillId="33" borderId="28" xfId="0" applyNumberFormat="1" applyFont="1" applyFill="1" applyBorder="1" applyAlignment="1">
      <alignment horizontal="right" wrapText="1"/>
    </xf>
    <xf numFmtId="4" fontId="34" fillId="33" borderId="10" xfId="0" applyNumberFormat="1" applyFont="1" applyFill="1" applyBorder="1" applyAlignment="1">
      <alignment wrapText="1"/>
    </xf>
    <xf numFmtId="4" fontId="20" fillId="33" borderId="10" xfId="0" applyNumberFormat="1" applyFont="1" applyFill="1" applyBorder="1" applyAlignment="1">
      <alignment wrapText="1"/>
    </xf>
    <xf numFmtId="4" fontId="35" fillId="33" borderId="11" xfId="0" applyNumberFormat="1" applyFont="1" applyFill="1" applyBorder="1" applyAlignment="1">
      <alignment wrapText="1"/>
    </xf>
    <xf numFmtId="4" fontId="44" fillId="33" borderId="32" xfId="0" applyNumberFormat="1" applyFont="1" applyFill="1" applyBorder="1" applyAlignment="1">
      <alignment horizontal="right" wrapText="1"/>
    </xf>
    <xf numFmtId="4" fontId="24" fillId="0" borderId="34" xfId="0" applyNumberFormat="1" applyFont="1" applyBorder="1" applyAlignment="1">
      <alignment horizontal="left" wrapText="1"/>
    </xf>
    <xf numFmtId="4" fontId="56" fillId="33" borderId="38" xfId="0" applyNumberFormat="1" applyFont="1" applyFill="1" applyBorder="1" applyAlignment="1">
      <alignment horizontal="right" wrapText="1"/>
    </xf>
    <xf numFmtId="4" fontId="24" fillId="0" borderId="14" xfId="0" applyNumberFormat="1" applyFont="1" applyBorder="1" applyAlignment="1">
      <alignment horizontal="left" wrapText="1"/>
    </xf>
    <xf numFmtId="4" fontId="56" fillId="33" borderId="28" xfId="0" applyNumberFormat="1" applyFont="1" applyFill="1" applyBorder="1" applyAlignment="1">
      <alignment horizontal="right" wrapText="1"/>
    </xf>
    <xf numFmtId="1" fontId="25" fillId="0" borderId="14" xfId="0" applyNumberFormat="1" applyFont="1" applyBorder="1" applyAlignment="1">
      <alignment horizontal="center" vertical="center" wrapText="1"/>
    </xf>
    <xf numFmtId="4" fontId="25" fillId="0" borderId="29" xfId="0" applyNumberFormat="1" applyFont="1" applyBorder="1" applyAlignment="1">
      <alignment horizontal="center" vertical="center" wrapText="1"/>
    </xf>
    <xf numFmtId="4" fontId="42" fillId="33" borderId="28" xfId="0" applyNumberFormat="1" applyFont="1" applyFill="1" applyBorder="1" applyAlignment="1">
      <alignment wrapText="1"/>
    </xf>
    <xf numFmtId="0" fontId="23" fillId="34" borderId="0" xfId="0" applyFont="1" applyFill="1" applyAlignment="1">
      <alignment horizontal="left" indent="1"/>
    </xf>
    <xf numFmtId="4" fontId="53" fillId="34" borderId="10" xfId="0" applyNumberFormat="1" applyFont="1" applyFill="1" applyBorder="1" applyAlignment="1">
      <alignment wrapText="1"/>
    </xf>
    <xf numFmtId="0" fontId="23" fillId="34" borderId="10" xfId="0" applyFont="1" applyFill="1" applyBorder="1" applyAlignment="1">
      <alignment wrapText="1"/>
    </xf>
    <xf numFmtId="4" fontId="43" fillId="33" borderId="10" xfId="0" applyNumberFormat="1" applyFont="1" applyFill="1" applyBorder="1" applyAlignment="1">
      <alignment wrapText="1"/>
    </xf>
    <xf numFmtId="4" fontId="53" fillId="0" borderId="14" xfId="0" applyNumberFormat="1" applyFont="1" applyBorder="1" applyAlignment="1"/>
    <xf numFmtId="0" fontId="24" fillId="34" borderId="14" xfId="0" applyFont="1" applyFill="1" applyBorder="1" applyAlignment="1">
      <alignment horizontal="center" vertical="center" wrapText="1"/>
    </xf>
    <xf numFmtId="4" fontId="53" fillId="34" borderId="11" xfId="0" applyNumberFormat="1" applyFont="1" applyFill="1" applyBorder="1" applyAlignment="1">
      <alignment horizontal="right" wrapText="1" indent="1"/>
    </xf>
    <xf numFmtId="0" fontId="35" fillId="33" borderId="47" xfId="0" applyFont="1" applyFill="1" applyBorder="1" applyAlignment="1">
      <alignment wrapText="1"/>
    </xf>
    <xf numFmtId="0" fontId="53" fillId="33" borderId="10" xfId="0" applyFont="1" applyFill="1" applyBorder="1" applyAlignment="1">
      <alignment vertical="center" wrapText="1"/>
    </xf>
    <xf numFmtId="0" fontId="53" fillId="33" borderId="10" xfId="0" applyFont="1" applyFill="1" applyBorder="1" applyAlignment="1">
      <alignment wrapText="1"/>
    </xf>
    <xf numFmtId="0" fontId="53" fillId="34" borderId="11" xfId="0" applyFont="1" applyFill="1" applyBorder="1" applyAlignment="1">
      <alignment wrapText="1"/>
    </xf>
    <xf numFmtId="0" fontId="19" fillId="34" borderId="0" xfId="0" applyFont="1" applyFill="1" applyAlignment="1"/>
    <xf numFmtId="0" fontId="19" fillId="34" borderId="10" xfId="0" applyFont="1" applyFill="1" applyBorder="1" applyAlignment="1">
      <alignment wrapText="1"/>
    </xf>
    <xf numFmtId="4" fontId="20" fillId="40" borderId="10" xfId="0" applyNumberFormat="1" applyFont="1" applyFill="1" applyBorder="1" applyAlignment="1">
      <alignment wrapText="1"/>
    </xf>
    <xf numFmtId="4" fontId="53" fillId="34" borderId="11" xfId="0" applyNumberFormat="1" applyFont="1" applyFill="1" applyBorder="1" applyAlignment="1">
      <alignment wrapText="1"/>
    </xf>
    <xf numFmtId="0" fontId="19" fillId="34" borderId="11" xfId="0" applyFont="1" applyFill="1" applyBorder="1" applyAlignment="1">
      <alignment wrapText="1"/>
    </xf>
    <xf numFmtId="0" fontId="45" fillId="0" borderId="26" xfId="0" applyFont="1" applyBorder="1" applyAlignment="1">
      <alignment horizontal="center"/>
    </xf>
    <xf numFmtId="4" fontId="44" fillId="0" borderId="14" xfId="0" applyNumberFormat="1" applyFont="1" applyBorder="1" applyAlignment="1">
      <alignment horizontal="right"/>
    </xf>
    <xf numFmtId="4" fontId="34" fillId="0" borderId="14" xfId="0" applyNumberFormat="1" applyFont="1" applyBorder="1" applyAlignment="1">
      <alignment horizontal="right"/>
    </xf>
    <xf numFmtId="4" fontId="34" fillId="0" borderId="39" xfId="0" applyNumberFormat="1" applyFont="1" applyBorder="1" applyAlignment="1">
      <alignment horizontal="right"/>
    </xf>
    <xf numFmtId="0" fontId="19" fillId="34" borderId="0" xfId="0" applyFont="1" applyFill="1" applyAlignment="1">
      <alignment horizontal="right" indent="1"/>
    </xf>
    <xf numFmtId="0" fontId="36" fillId="33" borderId="54" xfId="0" applyFont="1" applyFill="1" applyBorder="1" applyAlignment="1">
      <alignment horizontal="center" wrapText="1"/>
    </xf>
    <xf numFmtId="0" fontId="24" fillId="0" borderId="51" xfId="0" applyFont="1" applyBorder="1" applyAlignment="1">
      <alignment horizontal="center" vertical="center" wrapText="1"/>
    </xf>
    <xf numFmtId="0" fontId="41" fillId="34" borderId="0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left" vertical="center" wrapText="1"/>
    </xf>
    <xf numFmtId="0" fontId="43" fillId="0" borderId="17" xfId="0" applyNumberFormat="1" applyFont="1" applyFill="1" applyBorder="1" applyAlignment="1" applyProtection="1">
      <alignment vertical="center" wrapText="1"/>
    </xf>
    <xf numFmtId="4" fontId="60" fillId="0" borderId="14" xfId="0" applyNumberFormat="1" applyFont="1" applyBorder="1" applyAlignment="1">
      <alignment horizontal="right"/>
    </xf>
    <xf numFmtId="4" fontId="43" fillId="0" borderId="14" xfId="0" applyNumberFormat="1" applyFont="1" applyFill="1" applyBorder="1" applyAlignment="1" applyProtection="1">
      <alignment horizontal="right" vertical="center" wrapText="1"/>
    </xf>
    <xf numFmtId="0" fontId="39" fillId="42" borderId="13" xfId="0" applyNumberFormat="1" applyFont="1" applyFill="1" applyBorder="1" applyAlignment="1" applyProtection="1">
      <alignment horizontal="center" vertical="center" wrapText="1"/>
    </xf>
    <xf numFmtId="0" fontId="39" fillId="42" borderId="43" xfId="0" applyNumberFormat="1" applyFont="1" applyFill="1" applyBorder="1" applyAlignment="1" applyProtection="1">
      <alignment horizontal="center" vertical="center" wrapText="1"/>
    </xf>
    <xf numFmtId="0" fontId="40" fillId="41" borderId="40" xfId="0" quotePrefix="1" applyNumberFormat="1" applyFont="1" applyFill="1" applyBorder="1" applyAlignment="1" applyProtection="1">
      <alignment horizontal="center" vertical="center"/>
    </xf>
    <xf numFmtId="0" fontId="40" fillId="41" borderId="40" xfId="0" applyNumberFormat="1" applyFont="1" applyFill="1" applyBorder="1" applyAlignment="1" applyProtection="1">
      <alignment horizontal="center" vertical="center" wrapText="1"/>
    </xf>
    <xf numFmtId="0" fontId="39" fillId="42" borderId="12" xfId="0" quotePrefix="1" applyFont="1" applyFill="1" applyBorder="1" applyAlignment="1">
      <alignment horizontal="center" vertical="center" wrapText="1"/>
    </xf>
    <xf numFmtId="0" fontId="39" fillId="42" borderId="13" xfId="0" quotePrefix="1" applyFont="1" applyFill="1" applyBorder="1" applyAlignment="1">
      <alignment horizontal="center" vertical="center" wrapText="1"/>
    </xf>
    <xf numFmtId="0" fontId="40" fillId="41" borderId="57" xfId="0" quotePrefix="1" applyFont="1" applyFill="1" applyBorder="1" applyAlignment="1">
      <alignment horizontal="center" vertical="center" wrapText="1"/>
    </xf>
    <xf numFmtId="0" fontId="40" fillId="41" borderId="18" xfId="0" quotePrefix="1" applyFont="1" applyFill="1" applyBorder="1" applyAlignment="1">
      <alignment horizontal="center" vertical="center" wrapText="1"/>
    </xf>
    <xf numFmtId="0" fontId="41" fillId="0" borderId="17" xfId="0" applyNumberFormat="1" applyFont="1" applyFill="1" applyBorder="1" applyAlignment="1" applyProtection="1">
      <alignment horizontal="left" vertical="center" wrapText="1"/>
    </xf>
    <xf numFmtId="0" fontId="39" fillId="34" borderId="16" xfId="0" quotePrefix="1" applyFont="1" applyFill="1" applyBorder="1" applyAlignment="1">
      <alignment horizontal="left" wrapText="1"/>
    </xf>
    <xf numFmtId="0" fontId="39" fillId="34" borderId="17" xfId="0" quotePrefix="1" applyFont="1" applyFill="1" applyBorder="1" applyAlignment="1">
      <alignment horizontal="left" wrapText="1"/>
    </xf>
    <xf numFmtId="0" fontId="39" fillId="34" borderId="15" xfId="0" quotePrefix="1" applyFont="1" applyFill="1" applyBorder="1" applyAlignment="1">
      <alignment horizontal="left" wrapText="1"/>
    </xf>
    <xf numFmtId="4" fontId="60" fillId="34" borderId="14" xfId="0" quotePrefix="1" applyNumberFormat="1" applyFont="1" applyFill="1" applyBorder="1" applyAlignment="1">
      <alignment horizontal="right" wrapText="1"/>
    </xf>
    <xf numFmtId="4" fontId="60" fillId="34" borderId="14" xfId="0" applyNumberFormat="1" applyFont="1" applyFill="1" applyBorder="1" applyAlignment="1" applyProtection="1">
      <alignment horizontal="right" vertical="center" wrapText="1"/>
    </xf>
    <xf numFmtId="0" fontId="41" fillId="34" borderId="16" xfId="0" applyNumberFormat="1" applyFont="1" applyFill="1" applyBorder="1" applyAlignment="1" applyProtection="1">
      <alignment horizontal="left" vertical="center" wrapText="1"/>
    </xf>
    <xf numFmtId="0" fontId="43" fillId="34" borderId="17" xfId="0" applyNumberFormat="1" applyFont="1" applyFill="1" applyBorder="1" applyAlignment="1" applyProtection="1">
      <alignment vertical="center" wrapText="1"/>
    </xf>
    <xf numFmtId="4" fontId="43" fillId="34" borderId="14" xfId="0" applyNumberFormat="1" applyFont="1" applyFill="1" applyBorder="1" applyAlignment="1" applyProtection="1">
      <alignment horizontal="right" wrapText="1"/>
    </xf>
    <xf numFmtId="4" fontId="60" fillId="34" borderId="14" xfId="0" applyNumberFormat="1" applyFont="1" applyFill="1" applyBorder="1" applyAlignment="1">
      <alignment horizontal="right"/>
    </xf>
    <xf numFmtId="10" fontId="60" fillId="34" borderId="14" xfId="0" applyNumberFormat="1" applyFont="1" applyFill="1" applyBorder="1" applyAlignment="1">
      <alignment horizontal="right"/>
    </xf>
    <xf numFmtId="10" fontId="60" fillId="34" borderId="14" xfId="0" applyNumberFormat="1" applyFont="1" applyFill="1" applyBorder="1" applyAlignment="1" applyProtection="1">
      <alignment horizontal="right" vertical="center" wrapText="1"/>
    </xf>
    <xf numFmtId="0" fontId="62" fillId="0" borderId="0" xfId="0" applyFont="1"/>
  </cellXfs>
  <cellStyles count="46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eutralno 2" xfId="45" xr:uid="{D0B0E4EB-74A0-4483-B05D-958FE6B84E0D}"/>
    <cellStyle name="Normalno" xfId="0" builtinId="0"/>
    <cellStyle name="Normalno 2" xfId="42" xr:uid="{00000000-0005-0000-0000-000025000000}"/>
    <cellStyle name="Obično_List4" xfId="44" xr:uid="{078AF124-517E-4866-B17F-89172431200B}"/>
    <cellStyle name="Postotak" xfId="43" builtinId="5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9CA6CA"/>
      <color rgb="FFB87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workbookViewId="0">
      <selection sqref="A1:J3"/>
    </sheetView>
  </sheetViews>
  <sheetFormatPr defaultRowHeight="15" x14ac:dyDescent="0.25"/>
  <sheetData>
    <row r="1" spans="1:10" ht="26.25" customHeight="1" x14ac:dyDescent="0.25">
      <c r="A1" s="98" t="s">
        <v>255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0" ht="65.25" customHeight="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37.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28.5" customHeight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x14ac:dyDescent="0.25">
      <c r="A6" s="89" t="s">
        <v>234</v>
      </c>
      <c r="B6" s="90"/>
      <c r="C6" s="90"/>
      <c r="D6" s="90"/>
      <c r="E6" s="90"/>
      <c r="F6" s="90"/>
      <c r="G6" s="90"/>
      <c r="H6" s="90"/>
      <c r="I6" s="90"/>
      <c r="J6" s="91"/>
    </row>
    <row r="7" spans="1:10" x14ac:dyDescent="0.25">
      <c r="A7" s="92"/>
      <c r="B7" s="93"/>
      <c r="C7" s="93"/>
      <c r="D7" s="93"/>
      <c r="E7" s="93"/>
      <c r="F7" s="93"/>
      <c r="G7" s="93"/>
      <c r="H7" s="93"/>
      <c r="I7" s="93"/>
      <c r="J7" s="94"/>
    </row>
    <row r="8" spans="1:10" x14ac:dyDescent="0.25">
      <c r="A8" s="92"/>
      <c r="B8" s="93"/>
      <c r="C8" s="93"/>
      <c r="D8" s="93"/>
      <c r="E8" s="93"/>
      <c r="F8" s="93"/>
      <c r="G8" s="93"/>
      <c r="H8" s="93"/>
      <c r="I8" s="93"/>
      <c r="J8" s="94"/>
    </row>
    <row r="9" spans="1:10" x14ac:dyDescent="0.25">
      <c r="A9" s="92"/>
      <c r="B9" s="93"/>
      <c r="C9" s="93"/>
      <c r="D9" s="93"/>
      <c r="E9" s="93"/>
      <c r="F9" s="93"/>
      <c r="G9" s="93"/>
      <c r="H9" s="93"/>
      <c r="I9" s="93"/>
      <c r="J9" s="94"/>
    </row>
    <row r="10" spans="1:10" ht="24" customHeight="1" thickBot="1" x14ac:dyDescent="0.3">
      <c r="A10" s="95"/>
      <c r="B10" s="96"/>
      <c r="C10" s="96"/>
      <c r="D10" s="96"/>
      <c r="E10" s="96"/>
      <c r="F10" s="96"/>
      <c r="G10" s="96"/>
      <c r="H10" s="96"/>
      <c r="I10" s="96"/>
      <c r="J10" s="97"/>
    </row>
    <row r="11" spans="1:10" ht="28.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3" spans="1:10" s="228" customFormat="1" ht="15.75" x14ac:dyDescent="0.25">
      <c r="A13" s="228" t="s">
        <v>63</v>
      </c>
      <c r="B13" s="88" t="s">
        <v>267</v>
      </c>
    </row>
    <row r="14" spans="1:10" s="228" customFormat="1" x14ac:dyDescent="0.25">
      <c r="A14" s="228" t="s">
        <v>64</v>
      </c>
      <c r="B14" s="228" t="s">
        <v>268</v>
      </c>
    </row>
    <row r="15" spans="1:10" s="39" customFormat="1" x14ac:dyDescent="0.25"/>
    <row r="16" spans="1:10" x14ac:dyDescent="0.25">
      <c r="A16" s="21"/>
    </row>
    <row r="17" spans="1:2" x14ac:dyDescent="0.25">
      <c r="A17" s="21"/>
    </row>
    <row r="18" spans="1:2" ht="15.75" x14ac:dyDescent="0.25">
      <c r="B18" s="88"/>
    </row>
  </sheetData>
  <mergeCells count="2">
    <mergeCell ref="A6:J10"/>
    <mergeCell ref="A1:J3"/>
  </mergeCells>
  <pageMargins left="0.7" right="0.7" top="0.75" bottom="0.75" header="0.3" footer="0.3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5"/>
  <sheetViews>
    <sheetView workbookViewId="0">
      <selection sqref="A1:J1"/>
    </sheetView>
  </sheetViews>
  <sheetFormatPr defaultColWidth="9.140625" defaultRowHeight="12" x14ac:dyDescent="0.2"/>
  <cols>
    <col min="1" max="1" width="30.28515625" style="38" customWidth="1"/>
    <col min="2" max="3" width="16.7109375" style="38" customWidth="1"/>
    <col min="4" max="4" width="16.42578125" style="38" customWidth="1"/>
    <col min="5" max="5" width="2.7109375" style="30" hidden="1" customWidth="1"/>
    <col min="6" max="10" width="15.7109375" style="49" customWidth="1"/>
    <col min="11" max="11" width="15.7109375" style="30" customWidth="1"/>
    <col min="12" max="16384" width="9.140625" style="30"/>
  </cols>
  <sheetData>
    <row r="1" spans="1:11" ht="42.75" customHeight="1" x14ac:dyDescent="0.2">
      <c r="A1" s="108" t="s">
        <v>254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39.75" customHeight="1" x14ac:dyDescent="0.2">
      <c r="A2" s="30"/>
      <c r="B2" s="30"/>
      <c r="C2" s="30"/>
      <c r="D2" s="30"/>
    </row>
    <row r="3" spans="1:11" ht="34.5" customHeight="1" x14ac:dyDescent="0.2">
      <c r="A3" s="111" t="s">
        <v>90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1" ht="15" x14ac:dyDescent="0.2">
      <c r="A4" s="112" t="s">
        <v>91</v>
      </c>
      <c r="B4" s="112"/>
      <c r="C4" s="112"/>
      <c r="D4" s="112"/>
      <c r="E4" s="112"/>
      <c r="F4" s="112"/>
      <c r="G4" s="112"/>
      <c r="H4" s="112"/>
      <c r="I4" s="112"/>
      <c r="J4" s="112"/>
    </row>
    <row r="5" spans="1:11" s="32" customFormat="1" ht="15.75" customHeight="1" x14ac:dyDescent="0.2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31"/>
    </row>
    <row r="6" spans="1:11" s="32" customFormat="1" ht="15.75" thickBot="1" x14ac:dyDescent="0.25">
      <c r="A6" s="114" t="s">
        <v>92</v>
      </c>
      <c r="B6" s="114"/>
      <c r="C6" s="114"/>
      <c r="D6" s="114"/>
      <c r="E6" s="114"/>
      <c r="F6" s="50"/>
      <c r="G6" s="51"/>
      <c r="H6" s="51"/>
      <c r="I6" s="52"/>
      <c r="J6" s="52"/>
      <c r="K6" s="31"/>
    </row>
    <row r="7" spans="1:11" s="32" customFormat="1" ht="48.75" thickBot="1" x14ac:dyDescent="0.25">
      <c r="A7" s="115" t="s">
        <v>83</v>
      </c>
      <c r="B7" s="116"/>
      <c r="C7" s="116"/>
      <c r="D7" s="116"/>
      <c r="E7" s="116"/>
      <c r="F7" s="53" t="s">
        <v>238</v>
      </c>
      <c r="G7" s="46" t="s">
        <v>197</v>
      </c>
      <c r="H7" s="46" t="s">
        <v>237</v>
      </c>
      <c r="I7" s="46" t="s">
        <v>84</v>
      </c>
      <c r="J7" s="54" t="s">
        <v>85</v>
      </c>
      <c r="K7" s="33"/>
    </row>
    <row r="8" spans="1:11" s="32" customFormat="1" ht="18" customHeight="1" thickBot="1" x14ac:dyDescent="0.25">
      <c r="A8" s="117">
        <v>1</v>
      </c>
      <c r="B8" s="118"/>
      <c r="C8" s="118"/>
      <c r="D8" s="118"/>
      <c r="E8" s="119"/>
      <c r="F8" s="55">
        <v>2</v>
      </c>
      <c r="G8" s="78">
        <v>3</v>
      </c>
      <c r="H8" s="78">
        <v>4</v>
      </c>
      <c r="I8" s="47" t="s">
        <v>99</v>
      </c>
      <c r="J8" s="56" t="s">
        <v>100</v>
      </c>
      <c r="K8" s="33"/>
    </row>
    <row r="9" spans="1:11" s="32" customFormat="1" ht="12.75" x14ac:dyDescent="0.2">
      <c r="A9" s="120" t="s">
        <v>93</v>
      </c>
      <c r="B9" s="121"/>
      <c r="C9" s="121"/>
      <c r="D9" s="121"/>
      <c r="E9" s="122"/>
      <c r="F9" s="197">
        <v>2530895.13</v>
      </c>
      <c r="G9" s="79">
        <v>3304922</v>
      </c>
      <c r="H9" s="77">
        <v>3011201.91</v>
      </c>
      <c r="I9" s="57">
        <f>+H9/F9</f>
        <v>1.1897774326192647</v>
      </c>
      <c r="J9" s="58">
        <f>+H9/G9</f>
        <v>0.91112646834025135</v>
      </c>
    </row>
    <row r="10" spans="1:11" s="32" customFormat="1" ht="12.75" x14ac:dyDescent="0.2">
      <c r="A10" s="99" t="s">
        <v>94</v>
      </c>
      <c r="B10" s="100"/>
      <c r="C10" s="100"/>
      <c r="D10" s="100"/>
      <c r="E10" s="100"/>
      <c r="F10" s="197">
        <v>67.19</v>
      </c>
      <c r="G10" s="80">
        <v>200</v>
      </c>
      <c r="H10" s="74">
        <v>61.6</v>
      </c>
      <c r="I10" s="59">
        <f t="shared" ref="I10:I14" si="0">+H10/F10</f>
        <v>0.91680309569876473</v>
      </c>
      <c r="J10" s="60">
        <f t="shared" ref="J10:J14" si="1">+H10/G10</f>
        <v>0.308</v>
      </c>
    </row>
    <row r="11" spans="1:11" s="32" customFormat="1" x14ac:dyDescent="0.2">
      <c r="A11" s="101" t="s">
        <v>95</v>
      </c>
      <c r="B11" s="102"/>
      <c r="C11" s="102"/>
      <c r="D11" s="102"/>
      <c r="E11" s="103"/>
      <c r="F11" s="198">
        <f>+F9+F10</f>
        <v>2530962.3199999998</v>
      </c>
      <c r="G11" s="81">
        <f>G9+G10</f>
        <v>3305122</v>
      </c>
      <c r="H11" s="75">
        <f>+H9+H10</f>
        <v>3011263.5100000002</v>
      </c>
      <c r="I11" s="61">
        <f t="shared" si="0"/>
        <v>1.1897701859109464</v>
      </c>
      <c r="J11" s="62">
        <f t="shared" si="1"/>
        <v>0.91108997186790697</v>
      </c>
    </row>
    <row r="12" spans="1:11" s="32" customFormat="1" ht="12.75" x14ac:dyDescent="0.2">
      <c r="A12" s="104" t="s">
        <v>96</v>
      </c>
      <c r="B12" s="105"/>
      <c r="C12" s="105"/>
      <c r="D12" s="105"/>
      <c r="E12" s="105"/>
      <c r="F12" s="197">
        <v>2448512.29</v>
      </c>
      <c r="G12" s="73">
        <v>3223425</v>
      </c>
      <c r="H12" s="73">
        <v>3123857.56</v>
      </c>
      <c r="I12" s="59">
        <f t="shared" si="0"/>
        <v>1.2758186155561424</v>
      </c>
      <c r="J12" s="60">
        <f t="shared" si="1"/>
        <v>0.96911129000984975</v>
      </c>
    </row>
    <row r="13" spans="1:11" s="34" customFormat="1" ht="12.75" x14ac:dyDescent="0.2">
      <c r="A13" s="99" t="s">
        <v>97</v>
      </c>
      <c r="B13" s="100"/>
      <c r="C13" s="100"/>
      <c r="D13" s="100"/>
      <c r="E13" s="100"/>
      <c r="F13" s="197">
        <v>72969.7</v>
      </c>
      <c r="G13" s="73">
        <v>92617</v>
      </c>
      <c r="H13" s="73">
        <v>92377.72</v>
      </c>
      <c r="I13" s="59">
        <f t="shared" si="0"/>
        <v>1.2659736849678702</v>
      </c>
      <c r="J13" s="60">
        <f t="shared" si="1"/>
        <v>0.99741645702192905</v>
      </c>
    </row>
    <row r="14" spans="1:11" s="32" customFormat="1" ht="12.75" thickBot="1" x14ac:dyDescent="0.25">
      <c r="A14" s="35" t="s">
        <v>59</v>
      </c>
      <c r="B14" s="36"/>
      <c r="C14" s="36"/>
      <c r="D14" s="36"/>
      <c r="E14" s="36"/>
      <c r="F14" s="199">
        <f>+F12+F13</f>
        <v>2521481.9900000002</v>
      </c>
      <c r="G14" s="82">
        <f>G12+G13</f>
        <v>3316042</v>
      </c>
      <c r="H14" s="76">
        <f>+H12+H13</f>
        <v>3216235.2800000003</v>
      </c>
      <c r="I14" s="63">
        <f t="shared" si="0"/>
        <v>1.2755337110299962</v>
      </c>
      <c r="J14" s="64">
        <f t="shared" si="1"/>
        <v>0.96990185287158615</v>
      </c>
    </row>
    <row r="15" spans="1:11" s="32" customFormat="1" ht="12.75" thickBot="1" x14ac:dyDescent="0.25">
      <c r="A15" s="106" t="s">
        <v>98</v>
      </c>
      <c r="B15" s="107"/>
      <c r="C15" s="107"/>
      <c r="D15" s="107"/>
      <c r="E15" s="107"/>
      <c r="F15" s="40">
        <f>SUM(F11-F14)</f>
        <v>9480.3299999996088</v>
      </c>
      <c r="G15" s="40">
        <f>SUM(G11-G14)</f>
        <v>-10920</v>
      </c>
      <c r="H15" s="48">
        <f>+H11-H14</f>
        <v>-204971.77000000002</v>
      </c>
      <c r="I15" s="65"/>
      <c r="J15" s="66"/>
    </row>
    <row r="16" spans="1:11" s="34" customFormat="1" x14ac:dyDescent="0.2">
      <c r="A16" s="109"/>
      <c r="B16" s="110"/>
      <c r="C16" s="110"/>
      <c r="D16" s="110"/>
      <c r="E16" s="110"/>
      <c r="F16" s="110"/>
      <c r="G16" s="110"/>
      <c r="H16" s="110"/>
      <c r="I16" s="110"/>
      <c r="J16" s="110"/>
    </row>
    <row r="17" spans="1:11" s="34" customFormat="1" ht="13.5" thickBot="1" x14ac:dyDescent="0.25">
      <c r="A17" s="203" t="s">
        <v>258</v>
      </c>
      <c r="B17" s="203"/>
      <c r="C17" s="203"/>
      <c r="D17" s="203"/>
      <c r="E17" s="203"/>
      <c r="F17" s="203"/>
      <c r="G17" s="203"/>
      <c r="H17" s="203"/>
      <c r="I17" s="203"/>
      <c r="J17" s="203"/>
    </row>
    <row r="18" spans="1:11" s="32" customFormat="1" ht="39" thickBot="1" x14ac:dyDescent="0.25">
      <c r="A18" s="212" t="s">
        <v>83</v>
      </c>
      <c r="B18" s="213"/>
      <c r="C18" s="213"/>
      <c r="D18" s="213"/>
      <c r="E18" s="213"/>
      <c r="F18" s="208" t="s">
        <v>259</v>
      </c>
      <c r="G18" s="208" t="s">
        <v>197</v>
      </c>
      <c r="H18" s="208" t="s">
        <v>260</v>
      </c>
      <c r="I18" s="208" t="s">
        <v>84</v>
      </c>
      <c r="J18" s="209" t="s">
        <v>85</v>
      </c>
    </row>
    <row r="19" spans="1:11" s="32" customFormat="1" ht="12" customHeight="1" x14ac:dyDescent="0.2">
      <c r="A19" s="214">
        <v>1</v>
      </c>
      <c r="B19" s="215"/>
      <c r="C19" s="215"/>
      <c r="D19" s="215"/>
      <c r="E19" s="215"/>
      <c r="F19" s="210">
        <v>2</v>
      </c>
      <c r="G19" s="211">
        <v>3</v>
      </c>
      <c r="H19" s="211">
        <v>4</v>
      </c>
      <c r="I19" s="211" t="s">
        <v>99</v>
      </c>
      <c r="J19" s="211" t="s">
        <v>100</v>
      </c>
      <c r="K19" s="37"/>
    </row>
    <row r="20" spans="1:11" s="32" customFormat="1" ht="12.75" x14ac:dyDescent="0.2">
      <c r="A20" s="204" t="s">
        <v>261</v>
      </c>
      <c r="B20" s="216"/>
      <c r="C20" s="216"/>
      <c r="D20" s="216"/>
      <c r="E20" s="216"/>
      <c r="F20" s="207">
        <v>0</v>
      </c>
      <c r="G20" s="206">
        <v>0</v>
      </c>
      <c r="H20" s="206">
        <v>0</v>
      </c>
      <c r="I20" s="206" t="s">
        <v>262</v>
      </c>
      <c r="J20" s="206" t="s">
        <v>262</v>
      </c>
    </row>
    <row r="21" spans="1:11" s="32" customFormat="1" ht="15" customHeight="1" x14ac:dyDescent="0.2">
      <c r="A21" s="204" t="s">
        <v>263</v>
      </c>
      <c r="B21" s="205"/>
      <c r="C21" s="205"/>
      <c r="D21" s="205"/>
      <c r="E21" s="205"/>
      <c r="F21" s="207">
        <v>0</v>
      </c>
      <c r="G21" s="206">
        <v>0</v>
      </c>
      <c r="H21" s="206">
        <v>0</v>
      </c>
      <c r="I21" s="206" t="s">
        <v>262</v>
      </c>
      <c r="J21" s="206" t="s">
        <v>262</v>
      </c>
    </row>
    <row r="22" spans="1:11" s="32" customFormat="1" ht="45.75" customHeight="1" x14ac:dyDescent="0.2">
      <c r="A22" s="217" t="s">
        <v>264</v>
      </c>
      <c r="B22" s="218"/>
      <c r="C22" s="218"/>
      <c r="D22" s="218"/>
      <c r="E22" s="219"/>
      <c r="F22" s="220">
        <v>0</v>
      </c>
      <c r="G22" s="221"/>
      <c r="H22" s="221"/>
      <c r="I22" s="221" t="s">
        <v>262</v>
      </c>
      <c r="J22" s="221" t="s">
        <v>262</v>
      </c>
    </row>
    <row r="23" spans="1:11" s="32" customFormat="1" ht="36.75" customHeight="1" x14ac:dyDescent="0.2">
      <c r="A23" s="222" t="s">
        <v>265</v>
      </c>
      <c r="B23" s="223"/>
      <c r="C23" s="223"/>
      <c r="D23" s="223"/>
      <c r="E23" s="223"/>
      <c r="F23" s="224">
        <v>1438.81</v>
      </c>
      <c r="G23" s="225">
        <v>10920</v>
      </c>
      <c r="H23" s="225">
        <v>10919.14</v>
      </c>
      <c r="I23" s="225" t="s">
        <v>262</v>
      </c>
      <c r="J23" s="226" t="s">
        <v>262</v>
      </c>
    </row>
    <row r="24" spans="1:11" s="32" customFormat="1" ht="15" customHeight="1" x14ac:dyDescent="0.2">
      <c r="A24" s="217" t="s">
        <v>266</v>
      </c>
      <c r="B24" s="218"/>
      <c r="C24" s="218"/>
      <c r="D24" s="218"/>
      <c r="E24" s="219"/>
      <c r="F24" s="220">
        <f>SUM(F15+F23)</f>
        <v>10919.139999999608</v>
      </c>
      <c r="G24" s="221">
        <v>0</v>
      </c>
      <c r="H24" s="221">
        <f>SUM(H15+H23)</f>
        <v>-194052.63</v>
      </c>
      <c r="I24" s="227">
        <f>SUM(H24/F24)</f>
        <v>-17.771786972234715</v>
      </c>
      <c r="J24" s="221" t="s">
        <v>262</v>
      </c>
      <c r="K24" s="30"/>
    </row>
    <row r="25" spans="1:11" ht="15" customHeight="1" x14ac:dyDescent="0.2"/>
  </sheetData>
  <mergeCells count="22">
    <mergeCell ref="A21:E21"/>
    <mergeCell ref="A17:J17"/>
    <mergeCell ref="A24:E24"/>
    <mergeCell ref="A22:E22"/>
    <mergeCell ref="A23:E23"/>
    <mergeCell ref="A18:E18"/>
    <mergeCell ref="A19:E19"/>
    <mergeCell ref="A20:E20"/>
    <mergeCell ref="A1:J1"/>
    <mergeCell ref="A16:J16"/>
    <mergeCell ref="A3:J3"/>
    <mergeCell ref="A4:J4"/>
    <mergeCell ref="A5:J5"/>
    <mergeCell ref="A6:E6"/>
    <mergeCell ref="A7:E7"/>
    <mergeCell ref="A8:E8"/>
    <mergeCell ref="A9:E9"/>
    <mergeCell ref="A10:E10"/>
    <mergeCell ref="A11:E11"/>
    <mergeCell ref="A12:E12"/>
    <mergeCell ref="A13:E13"/>
    <mergeCell ref="A15:E15"/>
  </mergeCells>
  <pageMargins left="0.2" right="0.2" top="0.46" bottom="0.31" header="0.21" footer="0.2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169AB-54AF-4CB3-BA11-232427D82933}">
  <sheetPr>
    <pageSetUpPr fitToPage="1"/>
  </sheetPr>
  <dimension ref="A1:H177"/>
  <sheetViews>
    <sheetView workbookViewId="0">
      <selection sqref="A1:F1"/>
    </sheetView>
  </sheetViews>
  <sheetFormatPr defaultRowHeight="11.25" x14ac:dyDescent="0.15"/>
  <cols>
    <col min="1" max="1" width="79.42578125" style="191" customWidth="1"/>
    <col min="2" max="2" width="24.28515625" style="127" bestFit="1" customWidth="1"/>
    <col min="3" max="3" width="17" style="191" bestFit="1" customWidth="1"/>
    <col min="4" max="4" width="24.28515625" style="191" customWidth="1"/>
    <col min="5" max="5" width="11" style="191" bestFit="1" customWidth="1"/>
    <col min="6" max="6" width="10.42578125" style="191" bestFit="1" customWidth="1"/>
    <col min="7" max="16384" width="9.140625" style="127"/>
  </cols>
  <sheetData>
    <row r="1" spans="1:6" ht="16.5" thickBot="1" x14ac:dyDescent="0.3">
      <c r="A1" s="196" t="s">
        <v>68</v>
      </c>
      <c r="B1" s="196"/>
      <c r="C1" s="196"/>
      <c r="D1" s="196"/>
      <c r="E1" s="196"/>
      <c r="F1" s="196"/>
    </row>
    <row r="2" spans="1:6" ht="26.25" thickBot="1" x14ac:dyDescent="0.25">
      <c r="A2" s="187" t="s">
        <v>66</v>
      </c>
      <c r="B2" s="68" t="s">
        <v>238</v>
      </c>
      <c r="C2" s="69" t="s">
        <v>197</v>
      </c>
      <c r="D2" s="70" t="s">
        <v>237</v>
      </c>
      <c r="E2" s="71" t="s">
        <v>67</v>
      </c>
      <c r="F2" s="72" t="s">
        <v>76</v>
      </c>
    </row>
    <row r="3" spans="1:6" x14ac:dyDescent="0.15">
      <c r="A3" s="185">
        <v>1</v>
      </c>
      <c r="B3" s="185">
        <v>2</v>
      </c>
      <c r="C3" s="185">
        <v>3</v>
      </c>
      <c r="D3" s="185">
        <v>4</v>
      </c>
      <c r="E3" s="185">
        <v>5</v>
      </c>
      <c r="F3" s="185">
        <v>6</v>
      </c>
    </row>
    <row r="4" spans="1:6" ht="12.75" x14ac:dyDescent="0.2">
      <c r="A4" s="138" t="s">
        <v>201</v>
      </c>
      <c r="B4" s="129">
        <v>1813547.2</v>
      </c>
      <c r="C4" s="181">
        <v>2171999</v>
      </c>
      <c r="D4" s="181">
        <v>1962325.99</v>
      </c>
      <c r="E4" s="138">
        <v>108.2</v>
      </c>
      <c r="F4" s="192">
        <v>90.35</v>
      </c>
    </row>
    <row r="5" spans="1:6" ht="12.75" x14ac:dyDescent="0.2">
      <c r="A5" s="138" t="s">
        <v>202</v>
      </c>
      <c r="B5" s="129">
        <v>1808586.8</v>
      </c>
      <c r="C5" s="181">
        <v>2171999</v>
      </c>
      <c r="D5" s="181">
        <v>1962325.99</v>
      </c>
      <c r="E5" s="138">
        <v>108.5</v>
      </c>
      <c r="F5" s="192">
        <v>90.35</v>
      </c>
    </row>
    <row r="6" spans="1:6" ht="12.75" x14ac:dyDescent="0.2">
      <c r="A6" s="138" t="s">
        <v>203</v>
      </c>
      <c r="B6" s="129">
        <v>1774051.66</v>
      </c>
      <c r="C6" s="181">
        <v>2141634</v>
      </c>
      <c r="D6" s="181">
        <v>1932020.87</v>
      </c>
      <c r="E6" s="138">
        <v>108.9</v>
      </c>
      <c r="F6" s="192">
        <v>90.21</v>
      </c>
    </row>
    <row r="7" spans="1:6" ht="12.75" x14ac:dyDescent="0.2">
      <c r="A7" s="138" t="s">
        <v>204</v>
      </c>
      <c r="B7" s="129">
        <v>1766295.99</v>
      </c>
      <c r="C7" s="181">
        <v>2141634</v>
      </c>
      <c r="D7" s="181">
        <v>1932020.87</v>
      </c>
      <c r="E7" s="138">
        <v>109.38</v>
      </c>
      <c r="F7" s="192">
        <v>90.21</v>
      </c>
    </row>
    <row r="8" spans="1:6" ht="12.75" x14ac:dyDescent="0.2">
      <c r="A8" s="138" t="s">
        <v>205</v>
      </c>
      <c r="B8" s="129">
        <v>7755.67</v>
      </c>
      <c r="C8" s="138"/>
      <c r="D8" s="138"/>
      <c r="E8" s="138">
        <f>SUM(D8/B8)*100</f>
        <v>0</v>
      </c>
      <c r="F8" s="192" t="e">
        <f>SUM(D8/C8)*100</f>
        <v>#DIV/0!</v>
      </c>
    </row>
    <row r="9" spans="1:6" ht="12.75" x14ac:dyDescent="0.2">
      <c r="A9" s="138" t="s">
        <v>242</v>
      </c>
      <c r="B9" s="129">
        <v>34535.14</v>
      </c>
      <c r="C9" s="181">
        <v>30365</v>
      </c>
      <c r="D9" s="181">
        <v>30305.119999999999</v>
      </c>
      <c r="E9" s="138">
        <v>87.75</v>
      </c>
      <c r="F9" s="192">
        <v>99.8</v>
      </c>
    </row>
    <row r="10" spans="1:6" ht="14.25" customHeight="1" x14ac:dyDescent="0.2">
      <c r="A10" s="138" t="s">
        <v>206</v>
      </c>
      <c r="B10" s="129">
        <v>34535.14</v>
      </c>
      <c r="C10" s="181">
        <v>30365</v>
      </c>
      <c r="D10" s="181">
        <v>30305.119999999999</v>
      </c>
      <c r="E10" s="138">
        <v>87.75</v>
      </c>
      <c r="F10" s="192">
        <v>99.8</v>
      </c>
    </row>
    <row r="11" spans="1:6" ht="12.75" x14ac:dyDescent="0.2">
      <c r="A11" s="138" t="s">
        <v>207</v>
      </c>
      <c r="B11" s="129">
        <v>4960.3999999999996</v>
      </c>
      <c r="C11" s="181">
        <v>0</v>
      </c>
      <c r="D11" s="181">
        <v>0</v>
      </c>
      <c r="E11" s="138">
        <v>0</v>
      </c>
      <c r="F11" s="192">
        <v>0</v>
      </c>
    </row>
    <row r="12" spans="1:6" ht="12.75" x14ac:dyDescent="0.2">
      <c r="A12" s="138" t="s">
        <v>208</v>
      </c>
      <c r="B12" s="129">
        <v>4960.3999999999996</v>
      </c>
      <c r="C12" s="181">
        <v>0</v>
      </c>
      <c r="D12" s="181">
        <v>0</v>
      </c>
      <c r="E12" s="138"/>
      <c r="F12" s="192" t="e">
        <f t="shared" ref="F12:F13" si="0">SUM(D12/C12)*100</f>
        <v>#DIV/0!</v>
      </c>
    </row>
    <row r="13" spans="1:6" ht="12.75" x14ac:dyDescent="0.2">
      <c r="A13" s="138" t="s">
        <v>209</v>
      </c>
      <c r="B13" s="129">
        <v>4960.3999999999996</v>
      </c>
      <c r="C13" s="181">
        <v>0</v>
      </c>
      <c r="D13" s="181">
        <v>0</v>
      </c>
      <c r="E13" s="138"/>
      <c r="F13" s="192" t="e">
        <f t="shared" si="0"/>
        <v>#DIV/0!</v>
      </c>
    </row>
    <row r="14" spans="1:6" ht="12.75" x14ac:dyDescent="0.2">
      <c r="A14" s="138" t="s">
        <v>0</v>
      </c>
      <c r="B14" s="130">
        <v>0.41</v>
      </c>
      <c r="C14" s="138">
        <v>10</v>
      </c>
      <c r="D14" s="138">
        <v>0.26</v>
      </c>
      <c r="E14" s="138">
        <v>63.41</v>
      </c>
      <c r="F14" s="192">
        <v>2.6</v>
      </c>
    </row>
    <row r="15" spans="1:6" ht="12.75" x14ac:dyDescent="0.2">
      <c r="A15" s="138" t="s">
        <v>1</v>
      </c>
      <c r="B15" s="130">
        <v>0.41</v>
      </c>
      <c r="C15" s="138">
        <v>10</v>
      </c>
      <c r="D15" s="138">
        <v>0.26</v>
      </c>
      <c r="E15" s="138">
        <v>63.41</v>
      </c>
      <c r="F15" s="192">
        <v>2.6</v>
      </c>
    </row>
    <row r="16" spans="1:6" ht="12.75" x14ac:dyDescent="0.2">
      <c r="A16" s="138" t="s">
        <v>2</v>
      </c>
      <c r="B16" s="130">
        <v>0.41</v>
      </c>
      <c r="C16" s="138">
        <v>10</v>
      </c>
      <c r="D16" s="138">
        <v>0.26</v>
      </c>
      <c r="E16" s="138">
        <v>63.41</v>
      </c>
      <c r="F16" s="192">
        <v>2.6</v>
      </c>
    </row>
    <row r="17" spans="1:8" ht="12.75" x14ac:dyDescent="0.2">
      <c r="A17" s="138" t="s">
        <v>210</v>
      </c>
      <c r="B17" s="130">
        <v>0.41</v>
      </c>
      <c r="C17" s="138">
        <v>10</v>
      </c>
      <c r="D17" s="138">
        <v>0.26</v>
      </c>
      <c r="E17" s="138">
        <v>63.41</v>
      </c>
      <c r="F17" s="192">
        <v>2.6</v>
      </c>
    </row>
    <row r="18" spans="1:8" ht="12.75" x14ac:dyDescent="0.2">
      <c r="A18" s="138" t="s">
        <v>211</v>
      </c>
      <c r="B18" s="129">
        <v>75467.25</v>
      </c>
      <c r="C18" s="181">
        <v>106582</v>
      </c>
      <c r="D18" s="181">
        <v>81819.19</v>
      </c>
      <c r="E18" s="138">
        <v>108.42</v>
      </c>
      <c r="F18" s="192">
        <v>76.77</v>
      </c>
    </row>
    <row r="19" spans="1:8" ht="12.75" x14ac:dyDescent="0.2">
      <c r="A19" s="138" t="s">
        <v>3</v>
      </c>
      <c r="B19" s="129">
        <v>75467.25</v>
      </c>
      <c r="C19" s="181">
        <v>106582</v>
      </c>
      <c r="D19" s="181">
        <v>81819.19</v>
      </c>
      <c r="E19" s="138">
        <v>108.42</v>
      </c>
      <c r="F19" s="192">
        <v>76.77</v>
      </c>
    </row>
    <row r="20" spans="1:8" ht="12.75" x14ac:dyDescent="0.2">
      <c r="A20" s="138" t="s">
        <v>4</v>
      </c>
      <c r="B20" s="129">
        <v>75467.25</v>
      </c>
      <c r="C20" s="181">
        <v>106582</v>
      </c>
      <c r="D20" s="181">
        <v>81819.19</v>
      </c>
      <c r="E20" s="138">
        <v>108.42</v>
      </c>
      <c r="F20" s="192">
        <v>76.77</v>
      </c>
    </row>
    <row r="21" spans="1:8" ht="12.75" x14ac:dyDescent="0.2">
      <c r="A21" s="138" t="s">
        <v>212</v>
      </c>
      <c r="B21" s="129">
        <v>64243.26</v>
      </c>
      <c r="C21" s="181">
        <v>106582</v>
      </c>
      <c r="D21" s="181">
        <v>81819.19</v>
      </c>
      <c r="E21" s="138">
        <v>127.36</v>
      </c>
      <c r="F21" s="192">
        <v>76.77</v>
      </c>
    </row>
    <row r="22" spans="1:8" ht="12.75" x14ac:dyDescent="0.2">
      <c r="A22" s="138" t="s">
        <v>248</v>
      </c>
      <c r="B22" s="129">
        <v>5985</v>
      </c>
      <c r="C22" s="138">
        <v>0</v>
      </c>
      <c r="D22" s="138">
        <v>0</v>
      </c>
      <c r="E22" s="138"/>
      <c r="F22" s="192" t="e">
        <f t="shared" ref="F22:F23" si="1">SUM(D22/C22)*100</f>
        <v>#DIV/0!</v>
      </c>
    </row>
    <row r="23" spans="1:8" ht="12.75" x14ac:dyDescent="0.2">
      <c r="A23" s="138" t="s">
        <v>213</v>
      </c>
      <c r="B23" s="129">
        <v>5238.99</v>
      </c>
      <c r="C23" s="138">
        <v>0</v>
      </c>
      <c r="D23" s="138">
        <v>0</v>
      </c>
      <c r="E23" s="138"/>
      <c r="F23" s="192" t="e">
        <f t="shared" si="1"/>
        <v>#DIV/0!</v>
      </c>
    </row>
    <row r="24" spans="1:8" ht="25.5" x14ac:dyDescent="0.2">
      <c r="A24" s="138" t="s">
        <v>5</v>
      </c>
      <c r="B24" s="129">
        <v>6323.75</v>
      </c>
      <c r="C24" s="181">
        <v>7012</v>
      </c>
      <c r="D24" s="181">
        <v>8021.05</v>
      </c>
      <c r="E24" s="138">
        <v>126.84</v>
      </c>
      <c r="F24" s="192">
        <v>114.39</v>
      </c>
    </row>
    <row r="25" spans="1:8" ht="25.5" x14ac:dyDescent="0.2">
      <c r="A25" s="138" t="s">
        <v>249</v>
      </c>
      <c r="B25" s="129">
        <v>1000</v>
      </c>
      <c r="C25" s="138">
        <v>0</v>
      </c>
      <c r="D25" s="138">
        <v>0</v>
      </c>
      <c r="E25" s="138">
        <v>0</v>
      </c>
      <c r="F25" s="192">
        <v>0</v>
      </c>
    </row>
    <row r="26" spans="1:8" ht="12.75" x14ac:dyDescent="0.2">
      <c r="A26" s="138" t="s">
        <v>250</v>
      </c>
      <c r="B26" s="129">
        <v>1000</v>
      </c>
      <c r="C26" s="138">
        <v>0</v>
      </c>
      <c r="D26" s="138">
        <v>0</v>
      </c>
      <c r="E26" s="138"/>
      <c r="F26" s="192" t="e">
        <f t="shared" ref="F26:F27" si="2">SUM(D26/C26)*100</f>
        <v>#DIV/0!</v>
      </c>
    </row>
    <row r="27" spans="1:8" ht="12.75" x14ac:dyDescent="0.2">
      <c r="A27" s="138" t="s">
        <v>214</v>
      </c>
      <c r="B27" s="129">
        <v>1000</v>
      </c>
      <c r="C27" s="138">
        <v>0</v>
      </c>
      <c r="D27" s="138">
        <v>0</v>
      </c>
      <c r="E27" s="138"/>
      <c r="F27" s="192" t="e">
        <f t="shared" si="2"/>
        <v>#DIV/0!</v>
      </c>
    </row>
    <row r="28" spans="1:8" ht="25.5" x14ac:dyDescent="0.2">
      <c r="A28" s="138" t="s">
        <v>6</v>
      </c>
      <c r="B28" s="181">
        <v>5323.75</v>
      </c>
      <c r="C28" s="181">
        <v>7012</v>
      </c>
      <c r="D28" s="181">
        <v>8021.05</v>
      </c>
      <c r="E28" s="138">
        <v>150.66999999999999</v>
      </c>
      <c r="F28" s="182">
        <v>114.39</v>
      </c>
    </row>
    <row r="29" spans="1:8" ht="12.75" x14ac:dyDescent="0.2">
      <c r="A29" s="138" t="s">
        <v>7</v>
      </c>
      <c r="B29" s="181">
        <v>4963.75</v>
      </c>
      <c r="C29" s="181">
        <v>3900</v>
      </c>
      <c r="D29" s="181">
        <v>4709.59</v>
      </c>
      <c r="E29" s="138">
        <v>94.88</v>
      </c>
      <c r="F29" s="182">
        <v>120.76</v>
      </c>
      <c r="G29" s="180"/>
      <c r="H29" s="180"/>
    </row>
    <row r="30" spans="1:8" ht="12.75" x14ac:dyDescent="0.2">
      <c r="A30" s="138" t="s">
        <v>243</v>
      </c>
      <c r="B30" s="138"/>
      <c r="C30" s="138"/>
      <c r="D30" s="138">
        <v>809.59</v>
      </c>
      <c r="E30" s="138"/>
      <c r="F30" s="192" t="e">
        <f t="shared" ref="F30" si="3">SUM(D30/C30)*100</f>
        <v>#DIV/0!</v>
      </c>
      <c r="G30" s="180"/>
      <c r="H30" s="180"/>
    </row>
    <row r="31" spans="1:8" ht="12.75" x14ac:dyDescent="0.2">
      <c r="A31" s="138" t="s">
        <v>215</v>
      </c>
      <c r="B31" s="181">
        <v>3163.75</v>
      </c>
      <c r="C31" s="181">
        <v>3900</v>
      </c>
      <c r="D31" s="181">
        <v>3900</v>
      </c>
      <c r="E31" s="138">
        <v>123.27</v>
      </c>
      <c r="F31" s="182">
        <v>100</v>
      </c>
      <c r="G31" s="180"/>
      <c r="H31" s="180"/>
    </row>
    <row r="32" spans="1:8" ht="12.75" x14ac:dyDescent="0.2">
      <c r="A32" s="138" t="s">
        <v>216</v>
      </c>
      <c r="B32" s="181">
        <v>1800</v>
      </c>
      <c r="C32" s="138"/>
      <c r="D32" s="138"/>
      <c r="E32" s="138"/>
      <c r="F32" s="192" t="e">
        <f t="shared" ref="F32" si="4">SUM(D32/C32)*100</f>
        <v>#DIV/0!</v>
      </c>
      <c r="G32" s="180"/>
      <c r="H32" s="180"/>
    </row>
    <row r="33" spans="1:8" ht="12.75" x14ac:dyDescent="0.2">
      <c r="A33" s="138" t="s">
        <v>8</v>
      </c>
      <c r="B33" s="138">
        <v>360</v>
      </c>
      <c r="C33" s="181">
        <v>3112</v>
      </c>
      <c r="D33" s="181">
        <v>3311.46</v>
      </c>
      <c r="E33" s="138">
        <v>919.85</v>
      </c>
      <c r="F33" s="182">
        <v>106.41</v>
      </c>
      <c r="G33" s="180"/>
      <c r="H33" s="180"/>
    </row>
    <row r="34" spans="1:8" ht="12.75" x14ac:dyDescent="0.2">
      <c r="A34" s="138" t="s">
        <v>217</v>
      </c>
      <c r="B34" s="138">
        <v>360</v>
      </c>
      <c r="C34" s="181">
        <v>3112</v>
      </c>
      <c r="D34" s="181">
        <v>3311.46</v>
      </c>
      <c r="E34" s="138">
        <v>919.85</v>
      </c>
      <c r="F34" s="182">
        <v>106.41</v>
      </c>
      <c r="G34" s="180"/>
      <c r="H34" s="180"/>
    </row>
    <row r="35" spans="1:8" ht="12.75" x14ac:dyDescent="0.2">
      <c r="A35" s="188" t="s">
        <v>55</v>
      </c>
      <c r="B35" s="184">
        <f>SUM(B36)</f>
        <v>635556.52</v>
      </c>
      <c r="C35" s="183">
        <f t="shared" ref="C35" si="5">SUM(C36)</f>
        <v>1019319</v>
      </c>
      <c r="D35" s="183">
        <f>SUM(D36)</f>
        <v>959035.42</v>
      </c>
      <c r="E35" s="83">
        <f>D35/B35*100</f>
        <v>150.89695248504412</v>
      </c>
      <c r="F35" s="83">
        <f>D35/C35*100</f>
        <v>94.08589656427479</v>
      </c>
      <c r="G35" s="180"/>
      <c r="H35" s="180"/>
    </row>
    <row r="36" spans="1:8" ht="17.25" customHeight="1" x14ac:dyDescent="0.2">
      <c r="A36" s="189" t="s">
        <v>57</v>
      </c>
      <c r="B36" s="179">
        <f>SUM(B37+B39)</f>
        <v>635556.52</v>
      </c>
      <c r="C36" s="183">
        <f>SUM(C37+C39)</f>
        <v>1019319</v>
      </c>
      <c r="D36" s="183">
        <f>SUM(D37+D39)</f>
        <v>959035.42</v>
      </c>
      <c r="E36" s="83">
        <f t="shared" ref="E36:E39" si="6">D36/B36*100</f>
        <v>150.89695248504412</v>
      </c>
      <c r="F36" s="83">
        <f t="shared" ref="F36:F39" si="7">D36/C36*100</f>
        <v>94.08589656427479</v>
      </c>
      <c r="G36" s="180"/>
      <c r="H36" s="180"/>
    </row>
    <row r="37" spans="1:8" ht="12.75" x14ac:dyDescent="0.2">
      <c r="A37" s="189" t="s">
        <v>56</v>
      </c>
      <c r="B37" s="184">
        <f>SUM(B38)</f>
        <v>606556.52</v>
      </c>
      <c r="C37" s="183">
        <v>987319</v>
      </c>
      <c r="D37" s="183">
        <v>910449.17</v>
      </c>
      <c r="E37" s="83">
        <f t="shared" si="6"/>
        <v>150.10129146744643</v>
      </c>
      <c r="F37" s="83">
        <f t="shared" si="7"/>
        <v>92.21428636539963</v>
      </c>
      <c r="G37" s="180"/>
      <c r="H37" s="180"/>
    </row>
    <row r="38" spans="1:8" ht="12.75" x14ac:dyDescent="0.2">
      <c r="A38" s="189" t="s">
        <v>219</v>
      </c>
      <c r="B38" s="179">
        <v>606556.52</v>
      </c>
      <c r="C38" s="183">
        <v>987319</v>
      </c>
      <c r="D38" s="183">
        <v>910449.17</v>
      </c>
      <c r="E38" s="83">
        <f t="shared" si="6"/>
        <v>150.10129146744643</v>
      </c>
      <c r="F38" s="83">
        <f t="shared" si="7"/>
        <v>92.21428636539963</v>
      </c>
      <c r="G38" s="180"/>
      <c r="H38" s="180"/>
    </row>
    <row r="39" spans="1:8" ht="12.75" x14ac:dyDescent="0.2">
      <c r="A39" s="189" t="s">
        <v>58</v>
      </c>
      <c r="B39" s="73">
        <v>29000</v>
      </c>
      <c r="C39" s="183">
        <v>32000</v>
      </c>
      <c r="D39" s="183">
        <v>48586.25</v>
      </c>
      <c r="E39" s="83">
        <f t="shared" si="6"/>
        <v>167.53879310344828</v>
      </c>
      <c r="F39" s="83">
        <f t="shared" si="7"/>
        <v>151.83203125</v>
      </c>
      <c r="G39" s="180"/>
      <c r="H39" s="180"/>
    </row>
    <row r="40" spans="1:8" ht="12.75" x14ac:dyDescent="0.2">
      <c r="A40" s="189" t="s">
        <v>220</v>
      </c>
      <c r="B40" s="73">
        <v>29000</v>
      </c>
      <c r="C40" s="183">
        <v>32000</v>
      </c>
      <c r="D40" s="183">
        <v>48586.25</v>
      </c>
      <c r="E40" s="83">
        <f>D40/B40*100</f>
        <v>167.53879310344828</v>
      </c>
      <c r="F40" s="83">
        <f>D40/C40*100</f>
        <v>151.83203125</v>
      </c>
      <c r="G40" s="180"/>
      <c r="H40" s="180"/>
    </row>
    <row r="41" spans="1:8" ht="12.75" x14ac:dyDescent="0.2">
      <c r="A41" s="138" t="s">
        <v>9</v>
      </c>
      <c r="B41" s="138">
        <v>67.19</v>
      </c>
      <c r="C41" s="138">
        <v>200</v>
      </c>
      <c r="D41" s="138">
        <v>61.6</v>
      </c>
      <c r="E41" s="138">
        <v>91.68</v>
      </c>
      <c r="F41" s="182">
        <v>30.8</v>
      </c>
      <c r="G41" s="180"/>
      <c r="H41" s="180"/>
    </row>
    <row r="42" spans="1:8" ht="12.75" x14ac:dyDescent="0.2">
      <c r="A42" s="138" t="s">
        <v>10</v>
      </c>
      <c r="B42" s="138">
        <v>67.19</v>
      </c>
      <c r="C42" s="138">
        <v>200</v>
      </c>
      <c r="D42" s="138">
        <v>61.6</v>
      </c>
      <c r="E42" s="138">
        <v>91.68</v>
      </c>
      <c r="F42" s="182">
        <v>30.8</v>
      </c>
    </row>
    <row r="43" spans="1:8" ht="12.75" x14ac:dyDescent="0.2">
      <c r="A43" s="138" t="s">
        <v>11</v>
      </c>
      <c r="B43" s="138">
        <v>67.19</v>
      </c>
      <c r="C43" s="138">
        <v>200</v>
      </c>
      <c r="D43" s="138">
        <v>61.6</v>
      </c>
      <c r="E43" s="138">
        <v>91.68</v>
      </c>
      <c r="F43" s="182">
        <v>30.8</v>
      </c>
    </row>
    <row r="44" spans="1:8" ht="12.75" x14ac:dyDescent="0.2">
      <c r="A44" s="138" t="s">
        <v>218</v>
      </c>
      <c r="B44" s="138">
        <v>67.19</v>
      </c>
      <c r="C44" s="138">
        <v>200</v>
      </c>
      <c r="D44" s="138">
        <v>61.6</v>
      </c>
      <c r="E44" s="138">
        <v>91.68</v>
      </c>
      <c r="F44" s="182">
        <v>30.8</v>
      </c>
    </row>
    <row r="45" spans="1:8" ht="12.75" x14ac:dyDescent="0.2">
      <c r="A45" s="138" t="s">
        <v>244</v>
      </c>
      <c r="B45" s="138">
        <v>0</v>
      </c>
      <c r="C45" s="181">
        <v>10920</v>
      </c>
      <c r="D45" s="138">
        <v>0</v>
      </c>
      <c r="E45" s="138">
        <v>0</v>
      </c>
      <c r="F45" s="182">
        <v>0</v>
      </c>
    </row>
    <row r="46" spans="1:8" ht="12.75" x14ac:dyDescent="0.2">
      <c r="A46" s="138" t="s">
        <v>245</v>
      </c>
      <c r="B46" s="138">
        <v>0</v>
      </c>
      <c r="C46" s="181">
        <v>10920</v>
      </c>
      <c r="D46" s="138">
        <v>0</v>
      </c>
      <c r="E46" s="138">
        <v>0</v>
      </c>
      <c r="F46" s="182">
        <v>0</v>
      </c>
    </row>
    <row r="47" spans="1:8" ht="12.75" x14ac:dyDescent="0.2">
      <c r="A47" s="138" t="s">
        <v>246</v>
      </c>
      <c r="B47" s="138">
        <v>0</v>
      </c>
      <c r="C47" s="181">
        <v>10920</v>
      </c>
      <c r="D47" s="138">
        <v>0</v>
      </c>
      <c r="E47" s="138">
        <v>0</v>
      </c>
      <c r="F47" s="182">
        <v>0</v>
      </c>
    </row>
    <row r="48" spans="1:8" ht="12.75" x14ac:dyDescent="0.2">
      <c r="A48" s="138" t="s">
        <v>247</v>
      </c>
      <c r="B48" s="138">
        <v>0</v>
      </c>
      <c r="C48" s="181">
        <v>10920</v>
      </c>
      <c r="D48" s="138">
        <v>0</v>
      </c>
      <c r="E48" s="138">
        <v>0</v>
      </c>
      <c r="F48" s="182">
        <v>0</v>
      </c>
    </row>
    <row r="49" spans="1:6" ht="12.75" x14ac:dyDescent="0.2">
      <c r="A49" s="84" t="s">
        <v>12</v>
      </c>
      <c r="B49" s="85">
        <f>SUM(B4+B14+B18+B24+B35+B41)</f>
        <v>2530962.3199999998</v>
      </c>
      <c r="C49" s="193">
        <f>SUM(C4+C14+C18+C24+C35+C41)</f>
        <v>3305122</v>
      </c>
      <c r="D49" s="193">
        <f t="shared" ref="D49" si="8">SUM(D4+D14+D18+D24+D35+D41)</f>
        <v>3011263.5100000002</v>
      </c>
      <c r="E49" s="87">
        <f t="shared" ref="E49" si="9">D49/B49*100</f>
        <v>118.97701859109463</v>
      </c>
      <c r="F49" s="86">
        <f t="shared" ref="F49" si="10">D49/C49*100</f>
        <v>91.108997186790702</v>
      </c>
    </row>
    <row r="50" spans="1:6" ht="12.75" x14ac:dyDescent="0.2">
      <c r="A50" s="138" t="s">
        <v>13</v>
      </c>
      <c r="B50" s="129">
        <v>1971509.9</v>
      </c>
      <c r="C50" s="181">
        <v>2399458</v>
      </c>
      <c r="D50" s="181">
        <v>2386913.96</v>
      </c>
      <c r="E50" s="138">
        <v>121.07</v>
      </c>
      <c r="F50" s="192">
        <v>99.48</v>
      </c>
    </row>
    <row r="51" spans="1:6" ht="12.75" x14ac:dyDescent="0.2">
      <c r="A51" s="138" t="s">
        <v>102</v>
      </c>
      <c r="B51" s="129">
        <v>1642468.8</v>
      </c>
      <c r="C51" s="181">
        <v>1978664</v>
      </c>
      <c r="D51" s="181">
        <v>1971256.78</v>
      </c>
      <c r="E51" s="138">
        <v>120.02</v>
      </c>
      <c r="F51" s="192">
        <v>99.63</v>
      </c>
    </row>
    <row r="52" spans="1:6" ht="12.75" x14ac:dyDescent="0.2">
      <c r="A52" s="138" t="s">
        <v>14</v>
      </c>
      <c r="B52" s="129">
        <v>1642468.8</v>
      </c>
      <c r="C52" s="181">
        <v>1978664</v>
      </c>
      <c r="D52" s="181">
        <v>1971256.78</v>
      </c>
      <c r="E52" s="138">
        <v>120.02</v>
      </c>
      <c r="F52" s="192">
        <v>99.63</v>
      </c>
    </row>
    <row r="53" spans="1:6" ht="12.75" x14ac:dyDescent="0.2">
      <c r="A53" s="138" t="s">
        <v>103</v>
      </c>
      <c r="B53" s="129">
        <v>1642468.8</v>
      </c>
      <c r="C53" s="181">
        <v>1978664</v>
      </c>
      <c r="D53" s="181">
        <v>1971256.78</v>
      </c>
      <c r="E53" s="138">
        <v>120.02</v>
      </c>
      <c r="F53" s="192">
        <v>99.63</v>
      </c>
    </row>
    <row r="54" spans="1:6" ht="12.75" x14ac:dyDescent="0.2">
      <c r="A54" s="138" t="s">
        <v>15</v>
      </c>
      <c r="B54" s="129">
        <v>58033.77</v>
      </c>
      <c r="C54" s="181">
        <v>93828</v>
      </c>
      <c r="D54" s="181">
        <v>90400.03</v>
      </c>
      <c r="E54" s="138">
        <v>155.77000000000001</v>
      </c>
      <c r="F54" s="192">
        <v>96.35</v>
      </c>
    </row>
    <row r="55" spans="1:6" ht="12.75" x14ac:dyDescent="0.2">
      <c r="A55" s="138" t="s">
        <v>16</v>
      </c>
      <c r="B55" s="129">
        <v>58033.77</v>
      </c>
      <c r="C55" s="181">
        <v>93828</v>
      </c>
      <c r="D55" s="181">
        <v>90400.03</v>
      </c>
      <c r="E55" s="138">
        <v>155.77000000000001</v>
      </c>
      <c r="F55" s="192">
        <v>96.35</v>
      </c>
    </row>
    <row r="56" spans="1:6" ht="12.75" x14ac:dyDescent="0.2">
      <c r="A56" s="138" t="s">
        <v>104</v>
      </c>
      <c r="B56" s="129">
        <v>21506.080000000002</v>
      </c>
      <c r="C56" s="181">
        <v>50040</v>
      </c>
      <c r="D56" s="181">
        <v>47221.39</v>
      </c>
      <c r="E56" s="138">
        <v>219.57</v>
      </c>
      <c r="F56" s="192">
        <v>94.37</v>
      </c>
    </row>
    <row r="57" spans="1:6" ht="12.75" x14ac:dyDescent="0.2">
      <c r="A57" s="138" t="s">
        <v>105</v>
      </c>
      <c r="B57" s="129">
        <v>7003.6</v>
      </c>
      <c r="C57" s="181">
        <v>6420</v>
      </c>
      <c r="D57" s="181">
        <v>6420.72</v>
      </c>
      <c r="E57" s="138">
        <v>91.68</v>
      </c>
      <c r="F57" s="192">
        <v>100.01</v>
      </c>
    </row>
    <row r="58" spans="1:6" ht="12.75" x14ac:dyDescent="0.2">
      <c r="A58" s="138" t="s">
        <v>106</v>
      </c>
      <c r="B58" s="128"/>
      <c r="C58" s="181">
        <v>3210</v>
      </c>
      <c r="D58" s="181">
        <v>3209.28</v>
      </c>
      <c r="E58" s="138"/>
      <c r="F58" s="192">
        <v>99.98</v>
      </c>
    </row>
    <row r="59" spans="1:6" ht="12.75" x14ac:dyDescent="0.2">
      <c r="A59" s="138" t="s">
        <v>107</v>
      </c>
      <c r="B59" s="129">
        <v>2824.09</v>
      </c>
      <c r="C59" s="181">
        <v>2658</v>
      </c>
      <c r="D59" s="181">
        <v>2648.64</v>
      </c>
      <c r="E59" s="138">
        <v>93.79</v>
      </c>
      <c r="F59" s="192">
        <v>99.65</v>
      </c>
    </row>
    <row r="60" spans="1:6" ht="12.75" x14ac:dyDescent="0.2">
      <c r="A60" s="138" t="s">
        <v>108</v>
      </c>
      <c r="B60" s="129">
        <v>26700</v>
      </c>
      <c r="C60" s="181">
        <v>31500</v>
      </c>
      <c r="D60" s="181">
        <v>30900</v>
      </c>
      <c r="E60" s="138">
        <v>115.73</v>
      </c>
      <c r="F60" s="192">
        <v>98.1</v>
      </c>
    </row>
    <row r="61" spans="1:6" ht="12.75" x14ac:dyDescent="0.2">
      <c r="A61" s="138" t="s">
        <v>17</v>
      </c>
      <c r="B61" s="129">
        <v>271007.33</v>
      </c>
      <c r="C61" s="181">
        <v>326966</v>
      </c>
      <c r="D61" s="181">
        <v>325257.15000000002</v>
      </c>
      <c r="E61" s="138">
        <v>120.02</v>
      </c>
      <c r="F61" s="192">
        <v>99.48</v>
      </c>
    </row>
    <row r="62" spans="1:6" ht="12.75" x14ac:dyDescent="0.2">
      <c r="A62" s="138" t="s">
        <v>109</v>
      </c>
      <c r="B62" s="129">
        <v>271007.33</v>
      </c>
      <c r="C62" s="181">
        <v>326966</v>
      </c>
      <c r="D62" s="181">
        <v>325257.15000000002</v>
      </c>
      <c r="E62" s="138">
        <v>120.02</v>
      </c>
      <c r="F62" s="192">
        <v>99.48</v>
      </c>
    </row>
    <row r="63" spans="1:6" ht="12.75" x14ac:dyDescent="0.2">
      <c r="A63" s="138" t="s">
        <v>110</v>
      </c>
      <c r="B63" s="129">
        <v>271007.33</v>
      </c>
      <c r="C63" s="181">
        <v>326966</v>
      </c>
      <c r="D63" s="181">
        <v>325257.15000000002</v>
      </c>
      <c r="E63" s="138">
        <v>120.02</v>
      </c>
      <c r="F63" s="192">
        <v>99.48</v>
      </c>
    </row>
    <row r="64" spans="1:6" ht="12.75" x14ac:dyDescent="0.2">
      <c r="A64" s="138" t="s">
        <v>18</v>
      </c>
      <c r="B64" s="129">
        <v>433596.6</v>
      </c>
      <c r="C64" s="181">
        <v>778634</v>
      </c>
      <c r="D64" s="181">
        <v>692294.95</v>
      </c>
      <c r="E64" s="138">
        <v>159.66</v>
      </c>
      <c r="F64" s="192">
        <v>88.91</v>
      </c>
    </row>
    <row r="65" spans="1:6" ht="12.75" x14ac:dyDescent="0.2">
      <c r="A65" s="138" t="s">
        <v>19</v>
      </c>
      <c r="B65" s="129">
        <v>47866.23</v>
      </c>
      <c r="C65" s="181">
        <v>60736</v>
      </c>
      <c r="D65" s="181">
        <v>60965.47</v>
      </c>
      <c r="E65" s="138">
        <v>127.37</v>
      </c>
      <c r="F65" s="192">
        <v>100.38</v>
      </c>
    </row>
    <row r="66" spans="1:6" ht="12.75" x14ac:dyDescent="0.2">
      <c r="A66" s="138" t="s">
        <v>20</v>
      </c>
      <c r="B66" s="129">
        <v>12817.01</v>
      </c>
      <c r="C66" s="181">
        <v>10249</v>
      </c>
      <c r="D66" s="181">
        <v>10628.46</v>
      </c>
      <c r="E66" s="138">
        <v>82.92</v>
      </c>
      <c r="F66" s="192">
        <v>103.7</v>
      </c>
    </row>
    <row r="67" spans="1:6" ht="12.75" x14ac:dyDescent="0.2">
      <c r="A67" s="138" t="s">
        <v>114</v>
      </c>
      <c r="B67" s="129">
        <v>7111.85</v>
      </c>
      <c r="C67" s="181">
        <v>7388</v>
      </c>
      <c r="D67" s="181">
        <v>7466.45</v>
      </c>
      <c r="E67" s="138">
        <v>104.99</v>
      </c>
      <c r="F67" s="192">
        <v>101.06</v>
      </c>
    </row>
    <row r="68" spans="1:6" ht="12.75" x14ac:dyDescent="0.2">
      <c r="A68" s="138" t="s">
        <v>115</v>
      </c>
      <c r="B68" s="129">
        <v>2283.4499999999998</v>
      </c>
      <c r="C68" s="181">
        <v>1055</v>
      </c>
      <c r="D68" s="181">
        <v>1048.5999999999999</v>
      </c>
      <c r="E68" s="138">
        <v>45.92</v>
      </c>
      <c r="F68" s="192">
        <v>99.39</v>
      </c>
    </row>
    <row r="69" spans="1:6" ht="12.75" x14ac:dyDescent="0.2">
      <c r="A69" s="138" t="s">
        <v>116</v>
      </c>
      <c r="B69" s="129">
        <v>3421.71</v>
      </c>
      <c r="C69" s="181">
        <v>1806</v>
      </c>
      <c r="D69" s="181">
        <v>2113.41</v>
      </c>
      <c r="E69" s="138">
        <v>61.76</v>
      </c>
      <c r="F69" s="192">
        <v>117.02</v>
      </c>
    </row>
    <row r="70" spans="1:6" ht="12.75" x14ac:dyDescent="0.2">
      <c r="A70" s="138" t="s">
        <v>21</v>
      </c>
      <c r="B70" s="129">
        <v>31804.04</v>
      </c>
      <c r="C70" s="181">
        <v>43800</v>
      </c>
      <c r="D70" s="181">
        <v>42285.03</v>
      </c>
      <c r="E70" s="138">
        <v>132.94999999999999</v>
      </c>
      <c r="F70" s="192">
        <v>96.54</v>
      </c>
    </row>
    <row r="71" spans="1:6" ht="12.75" x14ac:dyDescent="0.2">
      <c r="A71" s="138" t="s">
        <v>111</v>
      </c>
      <c r="B71" s="129">
        <v>31804.04</v>
      </c>
      <c r="C71" s="181">
        <v>43800</v>
      </c>
      <c r="D71" s="181">
        <v>42285.03</v>
      </c>
      <c r="E71" s="138">
        <v>132.94999999999999</v>
      </c>
      <c r="F71" s="192">
        <v>96.54</v>
      </c>
    </row>
    <row r="72" spans="1:6" ht="12.75" x14ac:dyDescent="0.2">
      <c r="A72" s="138" t="s">
        <v>22</v>
      </c>
      <c r="B72" s="129">
        <v>3096.18</v>
      </c>
      <c r="C72" s="181">
        <v>6187</v>
      </c>
      <c r="D72" s="181">
        <v>7700.98</v>
      </c>
      <c r="E72" s="138">
        <v>248.73</v>
      </c>
      <c r="F72" s="192">
        <v>124.47</v>
      </c>
    </row>
    <row r="73" spans="1:6" ht="12.75" x14ac:dyDescent="0.2">
      <c r="A73" s="138" t="s">
        <v>117</v>
      </c>
      <c r="B73" s="129">
        <v>2205</v>
      </c>
      <c r="C73" s="181">
        <v>5207</v>
      </c>
      <c r="D73" s="181">
        <v>6721.54</v>
      </c>
      <c r="E73" s="138">
        <v>304.83</v>
      </c>
      <c r="F73" s="192">
        <v>129.09</v>
      </c>
    </row>
    <row r="74" spans="1:6" ht="12.75" x14ac:dyDescent="0.2">
      <c r="A74" s="138" t="s">
        <v>118</v>
      </c>
      <c r="B74" s="130">
        <v>891.18</v>
      </c>
      <c r="C74" s="138">
        <v>980</v>
      </c>
      <c r="D74" s="138">
        <v>979.44</v>
      </c>
      <c r="E74" s="138">
        <v>109.9</v>
      </c>
      <c r="F74" s="192">
        <v>99.94</v>
      </c>
    </row>
    <row r="75" spans="1:6" ht="12.75" x14ac:dyDescent="0.2">
      <c r="A75" s="138" t="s">
        <v>79</v>
      </c>
      <c r="B75" s="130">
        <v>149</v>
      </c>
      <c r="C75" s="138">
        <v>500</v>
      </c>
      <c r="D75" s="138">
        <v>351</v>
      </c>
      <c r="E75" s="138">
        <v>235.57</v>
      </c>
      <c r="F75" s="192">
        <v>70.2</v>
      </c>
    </row>
    <row r="76" spans="1:6" ht="12.75" x14ac:dyDescent="0.2">
      <c r="A76" s="138" t="s">
        <v>167</v>
      </c>
      <c r="B76" s="130">
        <v>149</v>
      </c>
      <c r="C76" s="138">
        <v>500</v>
      </c>
      <c r="D76" s="138">
        <v>351</v>
      </c>
      <c r="E76" s="138">
        <v>235.57</v>
      </c>
      <c r="F76" s="192">
        <v>70.2</v>
      </c>
    </row>
    <row r="77" spans="1:6" ht="12.75" x14ac:dyDescent="0.2">
      <c r="A77" s="138" t="s">
        <v>23</v>
      </c>
      <c r="B77" s="129">
        <v>211069.99</v>
      </c>
      <c r="C77" s="181">
        <v>318597</v>
      </c>
      <c r="D77" s="181">
        <v>229329.91</v>
      </c>
      <c r="E77" s="138">
        <v>108.65</v>
      </c>
      <c r="F77" s="192">
        <v>71.98</v>
      </c>
    </row>
    <row r="78" spans="1:6" ht="12.75" x14ac:dyDescent="0.2">
      <c r="A78" s="138" t="s">
        <v>24</v>
      </c>
      <c r="B78" s="129">
        <v>20149.95</v>
      </c>
      <c r="C78" s="181">
        <v>36973</v>
      </c>
      <c r="D78" s="181">
        <v>35302.410000000003</v>
      </c>
      <c r="E78" s="138">
        <v>175.2</v>
      </c>
      <c r="F78" s="192">
        <v>95.48</v>
      </c>
    </row>
    <row r="79" spans="1:6" ht="12.75" x14ac:dyDescent="0.2">
      <c r="A79" s="138" t="s">
        <v>119</v>
      </c>
      <c r="B79" s="129">
        <v>5733.04</v>
      </c>
      <c r="C79" s="181">
        <v>16375</v>
      </c>
      <c r="D79" s="181">
        <v>14502.69</v>
      </c>
      <c r="E79" s="138">
        <v>252.97</v>
      </c>
      <c r="F79" s="192">
        <v>88.57</v>
      </c>
    </row>
    <row r="80" spans="1:6" ht="12.75" x14ac:dyDescent="0.2">
      <c r="A80" s="138" t="s">
        <v>120</v>
      </c>
      <c r="B80" s="129">
        <v>1398.08</v>
      </c>
      <c r="C80" s="181">
        <v>3325</v>
      </c>
      <c r="D80" s="181">
        <v>3365.89</v>
      </c>
      <c r="E80" s="138">
        <v>240.75</v>
      </c>
      <c r="F80" s="192">
        <v>101.23</v>
      </c>
    </row>
    <row r="81" spans="1:6" ht="12.75" x14ac:dyDescent="0.2">
      <c r="A81" s="138" t="s">
        <v>121</v>
      </c>
      <c r="B81" s="129">
        <v>4918.6499999999996</v>
      </c>
      <c r="C81" s="181">
        <v>5615</v>
      </c>
      <c r="D81" s="181">
        <v>5158.79</v>
      </c>
      <c r="E81" s="138">
        <v>104.88</v>
      </c>
      <c r="F81" s="192">
        <v>91.88</v>
      </c>
    </row>
    <row r="82" spans="1:6" ht="12.75" x14ac:dyDescent="0.2">
      <c r="A82" s="138" t="s">
        <v>122</v>
      </c>
      <c r="B82" s="129">
        <v>6615.39</v>
      </c>
      <c r="C82" s="181">
        <v>5936</v>
      </c>
      <c r="D82" s="181">
        <v>6162.42</v>
      </c>
      <c r="E82" s="138">
        <v>93.15</v>
      </c>
      <c r="F82" s="192">
        <v>103.81</v>
      </c>
    </row>
    <row r="83" spans="1:6" ht="12.75" x14ac:dyDescent="0.2">
      <c r="A83" s="138" t="s">
        <v>123</v>
      </c>
      <c r="B83" s="129">
        <v>1484.79</v>
      </c>
      <c r="C83" s="181">
        <v>5722</v>
      </c>
      <c r="D83" s="181">
        <v>6112.62</v>
      </c>
      <c r="E83" s="138">
        <v>411.68</v>
      </c>
      <c r="F83" s="192">
        <v>106.83</v>
      </c>
    </row>
    <row r="84" spans="1:6" ht="12.75" x14ac:dyDescent="0.2">
      <c r="A84" s="138" t="s">
        <v>25</v>
      </c>
      <c r="B84" s="129">
        <v>153817.65</v>
      </c>
      <c r="C84" s="181">
        <v>236850</v>
      </c>
      <c r="D84" s="181">
        <v>150259.56</v>
      </c>
      <c r="E84" s="138">
        <v>97.69</v>
      </c>
      <c r="F84" s="192">
        <v>63.44</v>
      </c>
    </row>
    <row r="85" spans="1:6" ht="12.75" x14ac:dyDescent="0.2">
      <c r="A85" s="138" t="s">
        <v>168</v>
      </c>
      <c r="B85" s="129">
        <v>153720.04</v>
      </c>
      <c r="C85" s="181">
        <v>236465</v>
      </c>
      <c r="D85" s="181">
        <v>149874.75</v>
      </c>
      <c r="E85" s="138">
        <v>97.5</v>
      </c>
      <c r="F85" s="192">
        <v>63.38</v>
      </c>
    </row>
    <row r="86" spans="1:6" ht="12.75" x14ac:dyDescent="0.2">
      <c r="A86" s="138" t="s">
        <v>124</v>
      </c>
      <c r="B86" s="130">
        <v>55.12</v>
      </c>
      <c r="C86" s="138">
        <v>385</v>
      </c>
      <c r="D86" s="138">
        <v>384.81</v>
      </c>
      <c r="E86" s="138">
        <v>698.13</v>
      </c>
      <c r="F86" s="192">
        <v>99.95</v>
      </c>
    </row>
    <row r="87" spans="1:6" ht="12.75" x14ac:dyDescent="0.2">
      <c r="A87" s="138" t="s">
        <v>169</v>
      </c>
      <c r="B87" s="130">
        <v>42.49</v>
      </c>
      <c r="C87" s="138"/>
      <c r="D87" s="138"/>
      <c r="E87" s="138"/>
      <c r="F87" s="192"/>
    </row>
    <row r="88" spans="1:6" ht="12.75" x14ac:dyDescent="0.2">
      <c r="A88" s="138" t="s">
        <v>26</v>
      </c>
      <c r="B88" s="129">
        <v>29267.53</v>
      </c>
      <c r="C88" s="181">
        <v>28912</v>
      </c>
      <c r="D88" s="181">
        <v>28424.41</v>
      </c>
      <c r="E88" s="138">
        <v>97.12</v>
      </c>
      <c r="F88" s="192">
        <v>98.31</v>
      </c>
    </row>
    <row r="89" spans="1:6" ht="12.75" x14ac:dyDescent="0.2">
      <c r="A89" s="138" t="s">
        <v>125</v>
      </c>
      <c r="B89" s="129">
        <v>13381.33</v>
      </c>
      <c r="C89" s="181">
        <v>15700</v>
      </c>
      <c r="D89" s="181">
        <v>15304.01</v>
      </c>
      <c r="E89" s="138">
        <v>114.37</v>
      </c>
      <c r="F89" s="192">
        <v>97.48</v>
      </c>
    </row>
    <row r="90" spans="1:6" ht="12.75" x14ac:dyDescent="0.2">
      <c r="A90" s="138" t="s">
        <v>126</v>
      </c>
      <c r="B90" s="130">
        <v>39</v>
      </c>
      <c r="C90" s="138">
        <v>44</v>
      </c>
      <c r="D90" s="138">
        <v>44</v>
      </c>
      <c r="E90" s="138">
        <v>112.82</v>
      </c>
      <c r="F90" s="192">
        <v>100</v>
      </c>
    </row>
    <row r="91" spans="1:6" ht="12.75" x14ac:dyDescent="0.2">
      <c r="A91" s="138" t="s">
        <v>127</v>
      </c>
      <c r="B91" s="130">
        <v>10.67</v>
      </c>
      <c r="C91" s="138"/>
      <c r="D91" s="138"/>
      <c r="E91" s="138"/>
      <c r="F91" s="192"/>
    </row>
    <row r="92" spans="1:6" ht="12.75" x14ac:dyDescent="0.2">
      <c r="A92" s="138" t="s">
        <v>128</v>
      </c>
      <c r="B92" s="129">
        <v>15836.53</v>
      </c>
      <c r="C92" s="181">
        <v>13168</v>
      </c>
      <c r="D92" s="181">
        <v>13076.4</v>
      </c>
      <c r="E92" s="138">
        <v>82.57</v>
      </c>
      <c r="F92" s="192">
        <v>99.3</v>
      </c>
    </row>
    <row r="93" spans="1:6" ht="12.75" x14ac:dyDescent="0.2">
      <c r="A93" s="138" t="s">
        <v>27</v>
      </c>
      <c r="B93" s="129">
        <v>4481.8900000000003</v>
      </c>
      <c r="C93" s="181">
        <v>6132</v>
      </c>
      <c r="D93" s="181">
        <v>8976.52</v>
      </c>
      <c r="E93" s="138">
        <v>200.28</v>
      </c>
      <c r="F93" s="192">
        <v>146.38999999999999</v>
      </c>
    </row>
    <row r="94" spans="1:6" ht="12.75" x14ac:dyDescent="0.2">
      <c r="A94" s="138" t="s">
        <v>129</v>
      </c>
      <c r="B94" s="129">
        <v>3780.52</v>
      </c>
      <c r="C94" s="181">
        <v>3157</v>
      </c>
      <c r="D94" s="181">
        <v>5530.54</v>
      </c>
      <c r="E94" s="138">
        <v>146.29</v>
      </c>
      <c r="F94" s="192">
        <v>175.18</v>
      </c>
    </row>
    <row r="95" spans="1:6" ht="12.75" x14ac:dyDescent="0.2">
      <c r="A95" s="138" t="s">
        <v>130</v>
      </c>
      <c r="B95" s="130">
        <v>701.37</v>
      </c>
      <c r="C95" s="181">
        <v>2975</v>
      </c>
      <c r="D95" s="181">
        <v>3445.98</v>
      </c>
      <c r="E95" s="138">
        <v>491.32</v>
      </c>
      <c r="F95" s="192">
        <v>115.83</v>
      </c>
    </row>
    <row r="96" spans="1:6" ht="12.75" x14ac:dyDescent="0.2">
      <c r="A96" s="138" t="s">
        <v>28</v>
      </c>
      <c r="B96" s="129">
        <v>2605.5300000000002</v>
      </c>
      <c r="C96" s="181">
        <v>8162</v>
      </c>
      <c r="D96" s="181">
        <v>4801.76</v>
      </c>
      <c r="E96" s="138">
        <v>184.29</v>
      </c>
      <c r="F96" s="192">
        <v>58.83</v>
      </c>
    </row>
    <row r="97" spans="1:6" ht="12.75" x14ac:dyDescent="0.2">
      <c r="A97" s="138" t="s">
        <v>131</v>
      </c>
      <c r="B97" s="129">
        <v>2605.5300000000002</v>
      </c>
      <c r="C97" s="181">
        <v>8162</v>
      </c>
      <c r="D97" s="181">
        <v>4801.76</v>
      </c>
      <c r="E97" s="138">
        <v>184.29</v>
      </c>
      <c r="F97" s="192">
        <v>58.83</v>
      </c>
    </row>
    <row r="98" spans="1:6" ht="12.75" x14ac:dyDescent="0.2">
      <c r="A98" s="138" t="s">
        <v>29</v>
      </c>
      <c r="B98" s="130">
        <v>747.44</v>
      </c>
      <c r="C98" s="181">
        <v>1568</v>
      </c>
      <c r="D98" s="181">
        <v>1565.25</v>
      </c>
      <c r="E98" s="138">
        <v>209.41</v>
      </c>
      <c r="F98" s="192">
        <v>99.82</v>
      </c>
    </row>
    <row r="99" spans="1:6" ht="12.75" x14ac:dyDescent="0.2">
      <c r="A99" s="138" t="s">
        <v>132</v>
      </c>
      <c r="B99" s="130">
        <v>747.44</v>
      </c>
      <c r="C99" s="181">
        <v>1568</v>
      </c>
      <c r="D99" s="181">
        <v>1565.25</v>
      </c>
      <c r="E99" s="138">
        <v>209.41</v>
      </c>
      <c r="F99" s="192">
        <v>99.82</v>
      </c>
    </row>
    <row r="100" spans="1:6" ht="12.75" x14ac:dyDescent="0.2">
      <c r="A100" s="138" t="s">
        <v>30</v>
      </c>
      <c r="B100" s="129">
        <v>155238.65</v>
      </c>
      <c r="C100" s="181">
        <v>383607</v>
      </c>
      <c r="D100" s="181">
        <v>386408.81</v>
      </c>
      <c r="E100" s="138">
        <v>248.91</v>
      </c>
      <c r="F100" s="192">
        <v>100.73</v>
      </c>
    </row>
    <row r="101" spans="1:6" ht="12.75" x14ac:dyDescent="0.2">
      <c r="A101" s="138" t="s">
        <v>31</v>
      </c>
      <c r="B101" s="129">
        <v>4957.16</v>
      </c>
      <c r="C101" s="181">
        <v>4530</v>
      </c>
      <c r="D101" s="181">
        <v>4979.9799999999996</v>
      </c>
      <c r="E101" s="138">
        <v>100.46</v>
      </c>
      <c r="F101" s="192">
        <v>109.93</v>
      </c>
    </row>
    <row r="102" spans="1:6" ht="12.75" x14ac:dyDescent="0.2">
      <c r="A102" s="138" t="s">
        <v>133</v>
      </c>
      <c r="B102" s="129">
        <v>3945.87</v>
      </c>
      <c r="C102" s="181">
        <v>3760</v>
      </c>
      <c r="D102" s="181">
        <v>4115.74</v>
      </c>
      <c r="E102" s="138">
        <v>104.31</v>
      </c>
      <c r="F102" s="192">
        <v>109.46</v>
      </c>
    </row>
    <row r="103" spans="1:6" ht="12.75" x14ac:dyDescent="0.2">
      <c r="A103" s="138" t="s">
        <v>134</v>
      </c>
      <c r="B103" s="130">
        <v>672.23</v>
      </c>
      <c r="C103" s="138">
        <v>770</v>
      </c>
      <c r="D103" s="138">
        <v>864.24</v>
      </c>
      <c r="E103" s="138">
        <v>128.56</v>
      </c>
      <c r="F103" s="192">
        <v>112.24</v>
      </c>
    </row>
    <row r="104" spans="1:6" ht="12.75" x14ac:dyDescent="0.2">
      <c r="A104" s="138" t="s">
        <v>178</v>
      </c>
      <c r="B104" s="130">
        <v>339.06</v>
      </c>
      <c r="C104" s="138"/>
      <c r="D104" s="138"/>
      <c r="E104" s="138"/>
      <c r="F104" s="192"/>
    </row>
    <row r="105" spans="1:6" ht="12.75" x14ac:dyDescent="0.2">
      <c r="A105" s="138" t="s">
        <v>32</v>
      </c>
      <c r="B105" s="129">
        <v>99034.48</v>
      </c>
      <c r="C105" s="181">
        <v>310483</v>
      </c>
      <c r="D105" s="181">
        <v>310236.02</v>
      </c>
      <c r="E105" s="138">
        <v>313.26</v>
      </c>
      <c r="F105" s="192">
        <v>99.92</v>
      </c>
    </row>
    <row r="106" spans="1:6" ht="12.75" x14ac:dyDescent="0.2">
      <c r="A106" s="138" t="s">
        <v>135</v>
      </c>
      <c r="B106" s="129">
        <v>58916.959999999999</v>
      </c>
      <c r="C106" s="181">
        <v>279664</v>
      </c>
      <c r="D106" s="181">
        <v>284433.53000000003</v>
      </c>
      <c r="E106" s="138">
        <v>482.77</v>
      </c>
      <c r="F106" s="192">
        <v>101.71</v>
      </c>
    </row>
    <row r="107" spans="1:6" ht="12.75" x14ac:dyDescent="0.2">
      <c r="A107" s="138" t="s">
        <v>136</v>
      </c>
      <c r="B107" s="129">
        <v>40117.519999999997</v>
      </c>
      <c r="C107" s="181">
        <v>30444</v>
      </c>
      <c r="D107" s="181">
        <v>25427.49</v>
      </c>
      <c r="E107" s="138">
        <v>63.38</v>
      </c>
      <c r="F107" s="192">
        <v>83.52</v>
      </c>
    </row>
    <row r="108" spans="1:6" ht="12.75" x14ac:dyDescent="0.2">
      <c r="A108" s="138" t="s">
        <v>137</v>
      </c>
      <c r="B108" s="128"/>
      <c r="C108" s="138">
        <v>375</v>
      </c>
      <c r="D108" s="138">
        <v>375</v>
      </c>
      <c r="E108" s="138"/>
      <c r="F108" s="192">
        <v>100</v>
      </c>
    </row>
    <row r="109" spans="1:6" ht="12.75" x14ac:dyDescent="0.2">
      <c r="A109" s="138" t="s">
        <v>33</v>
      </c>
      <c r="B109" s="128"/>
      <c r="C109" s="138">
        <v>499</v>
      </c>
      <c r="D109" s="138">
        <v>497.7</v>
      </c>
      <c r="E109" s="138"/>
      <c r="F109" s="192">
        <v>99.74</v>
      </c>
    </row>
    <row r="110" spans="1:6" ht="12.75" x14ac:dyDescent="0.2">
      <c r="A110" s="138" t="s">
        <v>192</v>
      </c>
      <c r="B110" s="128"/>
      <c r="C110" s="138">
        <v>499</v>
      </c>
      <c r="D110" s="138">
        <v>497.7</v>
      </c>
      <c r="E110" s="138"/>
      <c r="F110" s="192">
        <v>99.74</v>
      </c>
    </row>
    <row r="111" spans="1:6" ht="12.75" x14ac:dyDescent="0.2">
      <c r="A111" s="138" t="s">
        <v>34</v>
      </c>
      <c r="B111" s="129">
        <v>21625.48</v>
      </c>
      <c r="C111" s="181">
        <v>22756</v>
      </c>
      <c r="D111" s="181">
        <v>22158.28</v>
      </c>
      <c r="E111" s="138">
        <v>102.46</v>
      </c>
      <c r="F111" s="192">
        <v>97.37</v>
      </c>
    </row>
    <row r="112" spans="1:6" ht="12.75" x14ac:dyDescent="0.2">
      <c r="A112" s="138" t="s">
        <v>138</v>
      </c>
      <c r="B112" s="129">
        <v>3728.01</v>
      </c>
      <c r="C112" s="181">
        <v>3630</v>
      </c>
      <c r="D112" s="181">
        <v>3528</v>
      </c>
      <c r="E112" s="138">
        <v>94.63</v>
      </c>
      <c r="F112" s="192">
        <v>97.19</v>
      </c>
    </row>
    <row r="113" spans="1:6" ht="12.75" x14ac:dyDescent="0.2">
      <c r="A113" s="138" t="s">
        <v>139</v>
      </c>
      <c r="B113" s="129">
        <v>5433.46</v>
      </c>
      <c r="C113" s="181">
        <v>5400</v>
      </c>
      <c r="D113" s="181">
        <v>5677.52</v>
      </c>
      <c r="E113" s="138">
        <v>104.49</v>
      </c>
      <c r="F113" s="192">
        <v>105.14</v>
      </c>
    </row>
    <row r="114" spans="1:6" ht="12.75" x14ac:dyDescent="0.2">
      <c r="A114" s="138" t="s">
        <v>140</v>
      </c>
      <c r="B114" s="129">
        <v>1008.75</v>
      </c>
      <c r="C114" s="181">
        <v>1500</v>
      </c>
      <c r="D114" s="181">
        <v>1497.5</v>
      </c>
      <c r="E114" s="138">
        <v>148.44999999999999</v>
      </c>
      <c r="F114" s="192">
        <v>99.83</v>
      </c>
    </row>
    <row r="115" spans="1:6" ht="12.75" x14ac:dyDescent="0.2">
      <c r="A115" s="138" t="s">
        <v>141</v>
      </c>
      <c r="B115" s="129">
        <v>4729.63</v>
      </c>
      <c r="C115" s="181">
        <v>5500</v>
      </c>
      <c r="D115" s="181">
        <v>4729.63</v>
      </c>
      <c r="E115" s="138">
        <v>100</v>
      </c>
      <c r="F115" s="192">
        <v>85.99</v>
      </c>
    </row>
    <row r="116" spans="1:6" ht="12.75" x14ac:dyDescent="0.2">
      <c r="A116" s="138" t="s">
        <v>142</v>
      </c>
      <c r="B116" s="129">
        <v>6725.63</v>
      </c>
      <c r="C116" s="181">
        <v>6726</v>
      </c>
      <c r="D116" s="181">
        <v>6725.63</v>
      </c>
      <c r="E116" s="138">
        <v>100</v>
      </c>
      <c r="F116" s="192">
        <v>99.99</v>
      </c>
    </row>
    <row r="117" spans="1:6" ht="12.75" x14ac:dyDescent="0.2">
      <c r="A117" s="138" t="s">
        <v>251</v>
      </c>
      <c r="B117" s="129">
        <v>1087.5</v>
      </c>
      <c r="C117" s="181">
        <v>1163</v>
      </c>
      <c r="D117" s="181">
        <v>1162.5</v>
      </c>
      <c r="E117" s="138">
        <v>106.9</v>
      </c>
      <c r="F117" s="192">
        <v>99.96</v>
      </c>
    </row>
    <row r="118" spans="1:6" ht="12.75" x14ac:dyDescent="0.2">
      <c r="A118" s="138" t="s">
        <v>235</v>
      </c>
      <c r="B118" s="129">
        <v>1087.5</v>
      </c>
      <c r="C118" s="181">
        <v>1163</v>
      </c>
      <c r="D118" s="181">
        <v>1162.5</v>
      </c>
      <c r="E118" s="138">
        <v>106.9</v>
      </c>
      <c r="F118" s="192">
        <v>99.96</v>
      </c>
    </row>
    <row r="119" spans="1:6" ht="12.75" x14ac:dyDescent="0.2">
      <c r="A119" s="138" t="s">
        <v>35</v>
      </c>
      <c r="B119" s="129">
        <v>1077.81</v>
      </c>
      <c r="C119" s="181">
        <v>7354</v>
      </c>
      <c r="D119" s="181">
        <v>6973.21</v>
      </c>
      <c r="E119" s="138">
        <v>646.98</v>
      </c>
      <c r="F119" s="192">
        <v>94.82</v>
      </c>
    </row>
    <row r="120" spans="1:6" ht="12.75" x14ac:dyDescent="0.2">
      <c r="A120" s="138" t="s">
        <v>143</v>
      </c>
      <c r="B120" s="130">
        <v>242.95</v>
      </c>
      <c r="C120" s="181">
        <v>6054</v>
      </c>
      <c r="D120" s="181">
        <v>5977.81</v>
      </c>
      <c r="E120" s="181">
        <v>2460.5100000000002</v>
      </c>
      <c r="F120" s="192">
        <v>98.74</v>
      </c>
    </row>
    <row r="121" spans="1:6" ht="12.75" x14ac:dyDescent="0.2">
      <c r="A121" s="138" t="s">
        <v>170</v>
      </c>
      <c r="B121" s="130">
        <v>834.86</v>
      </c>
      <c r="C121" s="181">
        <v>1300</v>
      </c>
      <c r="D121" s="138">
        <v>995.4</v>
      </c>
      <c r="E121" s="138">
        <v>119.23</v>
      </c>
      <c r="F121" s="192">
        <v>76.569999999999993</v>
      </c>
    </row>
    <row r="122" spans="1:6" ht="12.75" x14ac:dyDescent="0.2">
      <c r="A122" s="138" t="s">
        <v>36</v>
      </c>
      <c r="B122" s="129">
        <v>9988.44</v>
      </c>
      <c r="C122" s="181">
        <v>13452</v>
      </c>
      <c r="D122" s="181">
        <v>17789.38</v>
      </c>
      <c r="E122" s="138">
        <v>178.1</v>
      </c>
      <c r="F122" s="192">
        <v>132.24</v>
      </c>
    </row>
    <row r="123" spans="1:6" ht="12.75" x14ac:dyDescent="0.2">
      <c r="A123" s="138" t="s">
        <v>193</v>
      </c>
      <c r="B123" s="130">
        <v>132.47</v>
      </c>
      <c r="C123" s="138">
        <v>305</v>
      </c>
      <c r="D123" s="138">
        <v>304.32</v>
      </c>
      <c r="E123" s="138">
        <v>229.73</v>
      </c>
      <c r="F123" s="192">
        <v>99.78</v>
      </c>
    </row>
    <row r="124" spans="1:6" ht="12.75" x14ac:dyDescent="0.2">
      <c r="A124" s="138" t="s">
        <v>177</v>
      </c>
      <c r="B124" s="129">
        <v>7565.97</v>
      </c>
      <c r="C124" s="181">
        <v>6482</v>
      </c>
      <c r="D124" s="181">
        <v>6439.54</v>
      </c>
      <c r="E124" s="138">
        <v>85.11</v>
      </c>
      <c r="F124" s="192">
        <v>99.34</v>
      </c>
    </row>
    <row r="125" spans="1:6" ht="12.75" x14ac:dyDescent="0.2">
      <c r="A125" s="138" t="s">
        <v>196</v>
      </c>
      <c r="B125" s="130">
        <v>125</v>
      </c>
      <c r="C125" s="138">
        <v>875</v>
      </c>
      <c r="D125" s="181">
        <v>1192.27</v>
      </c>
      <c r="E125" s="138">
        <v>953.82</v>
      </c>
      <c r="F125" s="192">
        <v>136.26</v>
      </c>
    </row>
    <row r="126" spans="1:6" ht="12.75" x14ac:dyDescent="0.2">
      <c r="A126" s="138" t="s">
        <v>252</v>
      </c>
      <c r="B126" s="130">
        <v>775</v>
      </c>
      <c r="C126" s="138"/>
      <c r="D126" s="138"/>
      <c r="E126" s="138"/>
      <c r="F126" s="192"/>
    </row>
    <row r="127" spans="1:6" ht="12.75" x14ac:dyDescent="0.2">
      <c r="A127" s="138" t="s">
        <v>144</v>
      </c>
      <c r="B127" s="129">
        <v>1390</v>
      </c>
      <c r="C127" s="181">
        <v>5790</v>
      </c>
      <c r="D127" s="181">
        <v>9853.25</v>
      </c>
      <c r="E127" s="138">
        <v>708.87</v>
      </c>
      <c r="F127" s="192">
        <v>170.18</v>
      </c>
    </row>
    <row r="128" spans="1:6" ht="12.75" x14ac:dyDescent="0.2">
      <c r="A128" s="138" t="s">
        <v>37</v>
      </c>
      <c r="B128" s="129">
        <v>3370.79</v>
      </c>
      <c r="C128" s="181">
        <v>3542</v>
      </c>
      <c r="D128" s="181">
        <v>3542.73</v>
      </c>
      <c r="E128" s="138">
        <v>105.1</v>
      </c>
      <c r="F128" s="192">
        <v>100.02</v>
      </c>
    </row>
    <row r="129" spans="1:6" ht="12.75" x14ac:dyDescent="0.2">
      <c r="A129" s="138" t="s">
        <v>145</v>
      </c>
      <c r="B129" s="129">
        <v>3167.43</v>
      </c>
      <c r="C129" s="181">
        <v>3088</v>
      </c>
      <c r="D129" s="181">
        <v>3014.84</v>
      </c>
      <c r="E129" s="138">
        <v>95.18</v>
      </c>
      <c r="F129" s="192">
        <v>97.63</v>
      </c>
    </row>
    <row r="130" spans="1:6" ht="12.75" x14ac:dyDescent="0.2">
      <c r="A130" s="138" t="s">
        <v>146</v>
      </c>
      <c r="B130" s="130">
        <v>203.36</v>
      </c>
      <c r="C130" s="138">
        <v>454</v>
      </c>
      <c r="D130" s="138">
        <v>527.89</v>
      </c>
      <c r="E130" s="138">
        <v>259.58</v>
      </c>
      <c r="F130" s="192">
        <v>116.28</v>
      </c>
    </row>
    <row r="131" spans="1:6" ht="12.75" x14ac:dyDescent="0.2">
      <c r="A131" s="138" t="s">
        <v>38</v>
      </c>
      <c r="B131" s="129">
        <v>14096.99</v>
      </c>
      <c r="C131" s="181">
        <v>19828</v>
      </c>
      <c r="D131" s="181">
        <v>19069.009999999998</v>
      </c>
      <c r="E131" s="138">
        <v>135.27000000000001</v>
      </c>
      <c r="F131" s="192">
        <v>96.17</v>
      </c>
    </row>
    <row r="132" spans="1:6" ht="12.75" x14ac:dyDescent="0.2">
      <c r="A132" s="138" t="s">
        <v>147</v>
      </c>
      <c r="B132" s="129">
        <v>1094.69</v>
      </c>
      <c r="C132" s="181">
        <v>1088</v>
      </c>
      <c r="D132" s="181">
        <v>1087.19</v>
      </c>
      <c r="E132" s="138">
        <v>99.31</v>
      </c>
      <c r="F132" s="192">
        <v>99.93</v>
      </c>
    </row>
    <row r="133" spans="1:6" ht="12.75" x14ac:dyDescent="0.2">
      <c r="A133" s="138" t="s">
        <v>148</v>
      </c>
      <c r="B133" s="129">
        <v>12744.88</v>
      </c>
      <c r="C133" s="181">
        <v>18740</v>
      </c>
      <c r="D133" s="181">
        <v>17981.82</v>
      </c>
      <c r="E133" s="138">
        <v>141.09</v>
      </c>
      <c r="F133" s="192">
        <v>95.95</v>
      </c>
    </row>
    <row r="134" spans="1:6" ht="12.75" x14ac:dyDescent="0.2">
      <c r="A134" s="138" t="s">
        <v>149</v>
      </c>
      <c r="B134" s="130">
        <v>257.42</v>
      </c>
      <c r="C134" s="138"/>
      <c r="D134" s="138"/>
      <c r="E134" s="138"/>
      <c r="F134" s="192"/>
    </row>
    <row r="135" spans="1:6" ht="12.75" x14ac:dyDescent="0.2">
      <c r="A135" s="138" t="s">
        <v>39</v>
      </c>
      <c r="B135" s="129">
        <v>19421.73</v>
      </c>
      <c r="C135" s="181">
        <v>15694</v>
      </c>
      <c r="D135" s="181">
        <v>15590.76</v>
      </c>
      <c r="E135" s="138">
        <v>80.27</v>
      </c>
      <c r="F135" s="192">
        <v>99.34</v>
      </c>
    </row>
    <row r="136" spans="1:6" ht="12.75" x14ac:dyDescent="0.2">
      <c r="A136" s="138" t="s">
        <v>40</v>
      </c>
      <c r="B136" s="129">
        <v>3266.11</v>
      </c>
      <c r="C136" s="181">
        <v>3273</v>
      </c>
      <c r="D136" s="181">
        <v>3272.69</v>
      </c>
      <c r="E136" s="138">
        <v>100.2</v>
      </c>
      <c r="F136" s="192">
        <v>99.99</v>
      </c>
    </row>
    <row r="137" spans="1:6" ht="12.75" x14ac:dyDescent="0.2">
      <c r="A137" s="138" t="s">
        <v>150</v>
      </c>
      <c r="B137" s="129">
        <v>3266.11</v>
      </c>
      <c r="C137" s="181">
        <v>3273</v>
      </c>
      <c r="D137" s="181">
        <v>3272.69</v>
      </c>
      <c r="E137" s="138">
        <v>100.2</v>
      </c>
      <c r="F137" s="192">
        <v>99.99</v>
      </c>
    </row>
    <row r="138" spans="1:6" ht="12.75" x14ac:dyDescent="0.2">
      <c r="A138" s="138" t="s">
        <v>151</v>
      </c>
      <c r="B138" s="129">
        <v>3177.73</v>
      </c>
      <c r="C138" s="181">
        <v>2901</v>
      </c>
      <c r="D138" s="181">
        <v>3515.82</v>
      </c>
      <c r="E138" s="138">
        <v>110.64</v>
      </c>
      <c r="F138" s="192">
        <v>121.19</v>
      </c>
    </row>
    <row r="139" spans="1:6" ht="12.75" x14ac:dyDescent="0.2">
      <c r="A139" s="138" t="s">
        <v>152</v>
      </c>
      <c r="B139" s="129">
        <v>3177.73</v>
      </c>
      <c r="C139" s="181">
        <v>2901</v>
      </c>
      <c r="D139" s="181">
        <v>3515.82</v>
      </c>
      <c r="E139" s="138">
        <v>110.64</v>
      </c>
      <c r="F139" s="192">
        <v>121.19</v>
      </c>
    </row>
    <row r="140" spans="1:6" ht="12.75" x14ac:dyDescent="0.2">
      <c r="A140" s="138" t="s">
        <v>153</v>
      </c>
      <c r="B140" s="130">
        <v>53.09</v>
      </c>
      <c r="C140" s="138">
        <v>70</v>
      </c>
      <c r="D140" s="138">
        <v>70</v>
      </c>
      <c r="E140" s="138">
        <v>131.85</v>
      </c>
      <c r="F140" s="192">
        <v>100</v>
      </c>
    </row>
    <row r="141" spans="1:6" ht="12.75" x14ac:dyDescent="0.2">
      <c r="A141" s="138" t="s">
        <v>154</v>
      </c>
      <c r="B141" s="130">
        <v>53.09</v>
      </c>
      <c r="C141" s="138">
        <v>70</v>
      </c>
      <c r="D141" s="138">
        <v>70</v>
      </c>
      <c r="E141" s="138">
        <v>131.85</v>
      </c>
      <c r="F141" s="192">
        <v>100</v>
      </c>
    </row>
    <row r="142" spans="1:6" ht="12.75" x14ac:dyDescent="0.2">
      <c r="A142" s="138" t="s">
        <v>41</v>
      </c>
      <c r="B142" s="129">
        <v>6884.16</v>
      </c>
      <c r="C142" s="181">
        <v>6291</v>
      </c>
      <c r="D142" s="181">
        <v>6302.59</v>
      </c>
      <c r="E142" s="138">
        <v>91.55</v>
      </c>
      <c r="F142" s="192">
        <v>100.18</v>
      </c>
    </row>
    <row r="143" spans="1:6" ht="12.75" x14ac:dyDescent="0.2">
      <c r="A143" s="138" t="s">
        <v>171</v>
      </c>
      <c r="B143" s="130">
        <v>25</v>
      </c>
      <c r="C143" s="138"/>
      <c r="D143" s="138"/>
      <c r="E143" s="138"/>
      <c r="F143" s="192"/>
    </row>
    <row r="144" spans="1:6" ht="12.75" x14ac:dyDescent="0.2">
      <c r="A144" s="138" t="s">
        <v>112</v>
      </c>
      <c r="B144" s="129">
        <v>5964</v>
      </c>
      <c r="C144" s="181">
        <v>5750</v>
      </c>
      <c r="D144" s="181">
        <v>5742</v>
      </c>
      <c r="E144" s="138">
        <v>96.28</v>
      </c>
      <c r="F144" s="192">
        <v>99.86</v>
      </c>
    </row>
    <row r="145" spans="1:6" ht="12.75" x14ac:dyDescent="0.2">
      <c r="A145" s="138" t="s">
        <v>155</v>
      </c>
      <c r="B145" s="130">
        <v>895.16</v>
      </c>
      <c r="C145" s="138">
        <v>541</v>
      </c>
      <c r="D145" s="138">
        <v>560.59</v>
      </c>
      <c r="E145" s="138">
        <v>62.62</v>
      </c>
      <c r="F145" s="192">
        <v>103.62</v>
      </c>
    </row>
    <row r="146" spans="1:6" ht="12.75" x14ac:dyDescent="0.2">
      <c r="A146" s="138" t="s">
        <v>42</v>
      </c>
      <c r="B146" s="129">
        <v>6040.64</v>
      </c>
      <c r="C146" s="181">
        <v>3159</v>
      </c>
      <c r="D146" s="181">
        <v>2429.66</v>
      </c>
      <c r="E146" s="138">
        <v>40.22</v>
      </c>
      <c r="F146" s="192">
        <v>76.91</v>
      </c>
    </row>
    <row r="147" spans="1:6" ht="12.75" x14ac:dyDescent="0.2">
      <c r="A147" s="138" t="s">
        <v>156</v>
      </c>
      <c r="B147" s="129">
        <v>6040.64</v>
      </c>
      <c r="C147" s="181">
        <v>3159</v>
      </c>
      <c r="D147" s="181">
        <v>2429.66</v>
      </c>
      <c r="E147" s="138">
        <v>40.22</v>
      </c>
      <c r="F147" s="192">
        <v>76.91</v>
      </c>
    </row>
    <row r="148" spans="1:6" ht="12.75" x14ac:dyDescent="0.2">
      <c r="A148" s="138" t="s">
        <v>43</v>
      </c>
      <c r="B148" s="129">
        <v>1100</v>
      </c>
      <c r="C148" s="138">
        <v>940</v>
      </c>
      <c r="D148" s="138">
        <v>955.51</v>
      </c>
      <c r="E148" s="138">
        <v>86.86</v>
      </c>
      <c r="F148" s="192">
        <v>101.65</v>
      </c>
    </row>
    <row r="149" spans="1:6" ht="12.75" x14ac:dyDescent="0.2">
      <c r="A149" s="138" t="s">
        <v>44</v>
      </c>
      <c r="B149" s="129">
        <v>1100</v>
      </c>
      <c r="C149" s="138">
        <v>940</v>
      </c>
      <c r="D149" s="138">
        <v>955.51</v>
      </c>
      <c r="E149" s="138">
        <v>86.86</v>
      </c>
      <c r="F149" s="192">
        <v>101.65</v>
      </c>
    </row>
    <row r="150" spans="1:6" ht="12.75" x14ac:dyDescent="0.2">
      <c r="A150" s="138" t="s">
        <v>45</v>
      </c>
      <c r="B150" s="129">
        <v>1100</v>
      </c>
      <c r="C150" s="138">
        <v>940</v>
      </c>
      <c r="D150" s="138">
        <v>955.51</v>
      </c>
      <c r="E150" s="138">
        <v>86.86</v>
      </c>
      <c r="F150" s="192">
        <v>101.65</v>
      </c>
    </row>
    <row r="151" spans="1:6" ht="12.75" x14ac:dyDescent="0.2">
      <c r="A151" s="138" t="s">
        <v>157</v>
      </c>
      <c r="B151" s="129">
        <v>1100</v>
      </c>
      <c r="C151" s="138">
        <v>940</v>
      </c>
      <c r="D151" s="138">
        <v>955.51</v>
      </c>
      <c r="E151" s="138">
        <v>86.86</v>
      </c>
      <c r="F151" s="192">
        <v>101.65</v>
      </c>
    </row>
    <row r="152" spans="1:6" ht="12.75" x14ac:dyDescent="0.2">
      <c r="A152" s="138" t="s">
        <v>46</v>
      </c>
      <c r="B152" s="129">
        <v>41095.79</v>
      </c>
      <c r="C152" s="181">
        <v>43171</v>
      </c>
      <c r="D152" s="181">
        <v>42471.64</v>
      </c>
      <c r="E152" s="138">
        <v>103.35</v>
      </c>
      <c r="F152" s="192">
        <v>98.38</v>
      </c>
    </row>
    <row r="153" spans="1:6" ht="12.75" x14ac:dyDescent="0.2">
      <c r="A153" s="138" t="s">
        <v>47</v>
      </c>
      <c r="B153" s="129">
        <v>41095.79</v>
      </c>
      <c r="C153" s="181">
        <v>43171</v>
      </c>
      <c r="D153" s="181">
        <v>42471.64</v>
      </c>
      <c r="E153" s="138">
        <v>103.35</v>
      </c>
      <c r="F153" s="192">
        <v>98.38</v>
      </c>
    </row>
    <row r="154" spans="1:6" ht="12.75" x14ac:dyDescent="0.2">
      <c r="A154" s="138" t="s">
        <v>162</v>
      </c>
      <c r="B154" s="129">
        <v>7012.68</v>
      </c>
      <c r="C154" s="181">
        <v>9580</v>
      </c>
      <c r="D154" s="181">
        <v>10096.43</v>
      </c>
      <c r="E154" s="138">
        <v>143.97</v>
      </c>
      <c r="F154" s="192">
        <v>105.39</v>
      </c>
    </row>
    <row r="155" spans="1:6" ht="12.75" x14ac:dyDescent="0.2">
      <c r="A155" s="138" t="s">
        <v>163</v>
      </c>
      <c r="B155" s="129">
        <v>7012.68</v>
      </c>
      <c r="C155" s="181">
        <v>9580</v>
      </c>
      <c r="D155" s="181">
        <v>10096.43</v>
      </c>
      <c r="E155" s="138">
        <v>143.97</v>
      </c>
      <c r="F155" s="192">
        <v>105.39</v>
      </c>
    </row>
    <row r="156" spans="1:6" ht="12.75" x14ac:dyDescent="0.2">
      <c r="A156" s="138" t="s">
        <v>48</v>
      </c>
      <c r="B156" s="129">
        <v>34083.11</v>
      </c>
      <c r="C156" s="181">
        <v>33591</v>
      </c>
      <c r="D156" s="181">
        <v>32375.21</v>
      </c>
      <c r="E156" s="138">
        <v>94.99</v>
      </c>
      <c r="F156" s="192">
        <v>96.38</v>
      </c>
    </row>
    <row r="157" spans="1:6" ht="12.75" x14ac:dyDescent="0.2">
      <c r="A157" s="138" t="s">
        <v>160</v>
      </c>
      <c r="B157" s="129">
        <v>1800</v>
      </c>
      <c r="C157" s="181">
        <v>3000</v>
      </c>
      <c r="D157" s="181">
        <v>1785</v>
      </c>
      <c r="E157" s="138">
        <v>99.17</v>
      </c>
      <c r="F157" s="192">
        <v>59.5</v>
      </c>
    </row>
    <row r="158" spans="1:6" ht="12.75" x14ac:dyDescent="0.2">
      <c r="A158" s="138" t="s">
        <v>236</v>
      </c>
      <c r="B158" s="129">
        <v>32283.11</v>
      </c>
      <c r="C158" s="181">
        <v>30591</v>
      </c>
      <c r="D158" s="181">
        <v>30590.21</v>
      </c>
      <c r="E158" s="138">
        <v>94.76</v>
      </c>
      <c r="F158" s="192">
        <v>100</v>
      </c>
    </row>
    <row r="159" spans="1:6" ht="12.75" x14ac:dyDescent="0.2">
      <c r="A159" s="138" t="s">
        <v>194</v>
      </c>
      <c r="B159" s="129">
        <v>1210</v>
      </c>
      <c r="C159" s="181">
        <v>1222</v>
      </c>
      <c r="D159" s="181">
        <v>1221.5</v>
      </c>
      <c r="E159" s="138">
        <v>100.95</v>
      </c>
      <c r="F159" s="192">
        <v>99.96</v>
      </c>
    </row>
    <row r="160" spans="1:6" ht="12.75" x14ac:dyDescent="0.2">
      <c r="A160" s="138" t="s">
        <v>80</v>
      </c>
      <c r="B160" s="129">
        <v>1210</v>
      </c>
      <c r="C160" s="181">
        <v>1222</v>
      </c>
      <c r="D160" s="181">
        <v>1221.5</v>
      </c>
      <c r="E160" s="138">
        <v>100.95</v>
      </c>
      <c r="F160" s="192">
        <v>99.96</v>
      </c>
    </row>
    <row r="161" spans="1:6" ht="12.75" x14ac:dyDescent="0.2">
      <c r="A161" s="138" t="s">
        <v>81</v>
      </c>
      <c r="B161" s="129">
        <v>1210</v>
      </c>
      <c r="C161" s="181">
        <v>1222</v>
      </c>
      <c r="D161" s="181">
        <v>1221.5</v>
      </c>
      <c r="E161" s="138">
        <v>100.95</v>
      </c>
      <c r="F161" s="192">
        <v>99.96</v>
      </c>
    </row>
    <row r="162" spans="1:6" ht="12.75" x14ac:dyDescent="0.2">
      <c r="A162" s="138" t="s">
        <v>164</v>
      </c>
      <c r="B162" s="129">
        <v>1210</v>
      </c>
      <c r="C162" s="181">
        <v>1222</v>
      </c>
      <c r="D162" s="181">
        <v>1221.5</v>
      </c>
      <c r="E162" s="138">
        <v>100.95</v>
      </c>
      <c r="F162" s="192">
        <v>99.96</v>
      </c>
    </row>
    <row r="163" spans="1:6" ht="12.75" x14ac:dyDescent="0.2">
      <c r="A163" s="138" t="s">
        <v>49</v>
      </c>
      <c r="B163" s="129">
        <v>72969.7</v>
      </c>
      <c r="C163" s="181">
        <v>92617</v>
      </c>
      <c r="D163" s="181">
        <v>92377.72</v>
      </c>
      <c r="E163" s="138">
        <v>126.6</v>
      </c>
      <c r="F163" s="192">
        <v>99.74</v>
      </c>
    </row>
    <row r="164" spans="1:6" ht="12.75" x14ac:dyDescent="0.2">
      <c r="A164" s="138" t="s">
        <v>50</v>
      </c>
      <c r="B164" s="129">
        <v>34524.76</v>
      </c>
      <c r="C164" s="181">
        <v>58502</v>
      </c>
      <c r="D164" s="181">
        <v>58500.21</v>
      </c>
      <c r="E164" s="138">
        <v>169.44</v>
      </c>
      <c r="F164" s="192">
        <v>100</v>
      </c>
    </row>
    <row r="165" spans="1:6" ht="12.75" x14ac:dyDescent="0.2">
      <c r="A165" s="138" t="s">
        <v>51</v>
      </c>
      <c r="B165" s="129">
        <v>23649.05</v>
      </c>
      <c r="C165" s="181">
        <v>22802</v>
      </c>
      <c r="D165" s="181">
        <v>22802.71</v>
      </c>
      <c r="E165" s="138">
        <v>96.42</v>
      </c>
      <c r="F165" s="192">
        <v>100</v>
      </c>
    </row>
    <row r="166" spans="1:6" ht="12.75" x14ac:dyDescent="0.2">
      <c r="A166" s="138" t="s">
        <v>172</v>
      </c>
      <c r="B166" s="129">
        <v>10497.5</v>
      </c>
      <c r="C166" s="181">
        <v>5980</v>
      </c>
      <c r="D166" s="181">
        <v>5980</v>
      </c>
      <c r="E166" s="138">
        <v>56.97</v>
      </c>
      <c r="F166" s="192">
        <v>100</v>
      </c>
    </row>
    <row r="167" spans="1:6" ht="12.75" x14ac:dyDescent="0.2">
      <c r="A167" s="138" t="s">
        <v>165</v>
      </c>
      <c r="B167" s="129">
        <v>13151.55</v>
      </c>
      <c r="C167" s="181">
        <v>16822</v>
      </c>
      <c r="D167" s="181">
        <v>16822.71</v>
      </c>
      <c r="E167" s="138">
        <v>127.91</v>
      </c>
      <c r="F167" s="192">
        <v>100</v>
      </c>
    </row>
    <row r="168" spans="1:6" ht="12.75" x14ac:dyDescent="0.2">
      <c r="A168" s="138" t="s">
        <v>185</v>
      </c>
      <c r="B168" s="129">
        <v>8955.7099999999991</v>
      </c>
      <c r="C168" s="181">
        <v>9010</v>
      </c>
      <c r="D168" s="181">
        <v>9008.75</v>
      </c>
      <c r="E168" s="138">
        <v>100.59</v>
      </c>
      <c r="F168" s="192">
        <v>99.99</v>
      </c>
    </row>
    <row r="169" spans="1:6" ht="12.75" x14ac:dyDescent="0.2">
      <c r="A169" s="138" t="s">
        <v>186</v>
      </c>
      <c r="B169" s="129">
        <v>4150</v>
      </c>
      <c r="C169" s="181">
        <v>2013</v>
      </c>
      <c r="D169" s="181">
        <v>2012.5</v>
      </c>
      <c r="E169" s="138">
        <v>48.49</v>
      </c>
      <c r="F169" s="192">
        <v>99.98</v>
      </c>
    </row>
    <row r="170" spans="1:6" ht="12.75" x14ac:dyDescent="0.2">
      <c r="A170" s="138" t="s">
        <v>253</v>
      </c>
      <c r="B170" s="129">
        <v>1810.71</v>
      </c>
      <c r="C170" s="138"/>
      <c r="D170" s="138"/>
      <c r="E170" s="138"/>
      <c r="F170" s="192"/>
    </row>
    <row r="171" spans="1:6" ht="12.75" x14ac:dyDescent="0.2">
      <c r="A171" s="138" t="s">
        <v>187</v>
      </c>
      <c r="B171" s="129">
        <v>2995</v>
      </c>
      <c r="C171" s="181">
        <v>6997</v>
      </c>
      <c r="D171" s="181">
        <v>6996.25</v>
      </c>
      <c r="E171" s="138">
        <v>233.6</v>
      </c>
      <c r="F171" s="192">
        <v>99.99</v>
      </c>
    </row>
    <row r="172" spans="1:6" ht="12.75" x14ac:dyDescent="0.2">
      <c r="A172" s="138" t="s">
        <v>52</v>
      </c>
      <c r="B172" s="129">
        <v>1920</v>
      </c>
      <c r="C172" s="181">
        <v>26690</v>
      </c>
      <c r="D172" s="181">
        <v>26688.75</v>
      </c>
      <c r="E172" s="181">
        <v>1390.04</v>
      </c>
      <c r="F172" s="192">
        <v>100</v>
      </c>
    </row>
    <row r="173" spans="1:6" ht="12.75" x14ac:dyDescent="0.2">
      <c r="A173" s="138" t="s">
        <v>161</v>
      </c>
      <c r="B173" s="129">
        <v>1920</v>
      </c>
      <c r="C173" s="181">
        <v>26690</v>
      </c>
      <c r="D173" s="181">
        <v>26688.75</v>
      </c>
      <c r="E173" s="181">
        <v>1390.04</v>
      </c>
      <c r="F173" s="192">
        <v>100</v>
      </c>
    </row>
    <row r="174" spans="1:6" ht="12.75" x14ac:dyDescent="0.2">
      <c r="A174" s="138" t="s">
        <v>53</v>
      </c>
      <c r="B174" s="129">
        <v>38444.94</v>
      </c>
      <c r="C174" s="181">
        <v>34115</v>
      </c>
      <c r="D174" s="181">
        <v>33877.51</v>
      </c>
      <c r="E174" s="138">
        <v>88.12</v>
      </c>
      <c r="F174" s="192">
        <v>99.3</v>
      </c>
    </row>
    <row r="175" spans="1:6" ht="12.75" x14ac:dyDescent="0.2">
      <c r="A175" s="138" t="s">
        <v>180</v>
      </c>
      <c r="B175" s="129">
        <v>38444.94</v>
      </c>
      <c r="C175" s="181">
        <v>34115</v>
      </c>
      <c r="D175" s="181">
        <v>33877.51</v>
      </c>
      <c r="E175" s="138">
        <v>88.12</v>
      </c>
      <c r="F175" s="192">
        <v>99.3</v>
      </c>
    </row>
    <row r="176" spans="1:6" ht="12.75" x14ac:dyDescent="0.2">
      <c r="A176" s="190" t="s">
        <v>181</v>
      </c>
      <c r="B176" s="186">
        <v>38444.94</v>
      </c>
      <c r="C176" s="194">
        <v>34115</v>
      </c>
      <c r="D176" s="194">
        <v>33877.51</v>
      </c>
      <c r="E176" s="190">
        <v>88.12</v>
      </c>
      <c r="F176" s="195">
        <v>99.3</v>
      </c>
    </row>
    <row r="177" spans="1:6" ht="12.75" x14ac:dyDescent="0.2">
      <c r="A177" s="84" t="s">
        <v>54</v>
      </c>
      <c r="B177" s="85">
        <f>SUM(B50+B64+B148+B152+B159+B163)</f>
        <v>2521481.9900000002</v>
      </c>
      <c r="C177" s="193">
        <f t="shared" ref="C177:D177" si="11">SUM(C50+C64+C148+C152+C159+C163)</f>
        <v>3316042</v>
      </c>
      <c r="D177" s="193">
        <f t="shared" si="11"/>
        <v>3216235.2800000003</v>
      </c>
      <c r="E177" s="87">
        <f>D177/B177*100</f>
        <v>127.55337110299962</v>
      </c>
      <c r="F177" s="86">
        <f>D177/C177*100</f>
        <v>96.99018528715861</v>
      </c>
    </row>
  </sheetData>
  <mergeCells count="1">
    <mergeCell ref="A1:F1"/>
  </mergeCells>
  <pageMargins left="0.7" right="0.7" top="0.75" bottom="0.75" header="0.3" footer="0.3"/>
  <pageSetup paperSize="9" scale="47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workbookViewId="0">
      <selection sqref="A1:F1"/>
    </sheetView>
  </sheetViews>
  <sheetFormatPr defaultColWidth="9.140625" defaultRowHeight="11.25" x14ac:dyDescent="0.15"/>
  <cols>
    <col min="1" max="1" width="40.28515625" style="2" customWidth="1"/>
    <col min="2" max="2" width="16" style="2" customWidth="1"/>
    <col min="3" max="4" width="16.5703125" style="12" customWidth="1"/>
    <col min="5" max="5" width="11.42578125" style="2" bestFit="1" customWidth="1"/>
    <col min="6" max="6" width="10.42578125" style="26" customWidth="1"/>
    <col min="7" max="7" width="9.140625" style="12"/>
    <col min="8" max="9" width="9.140625" style="2"/>
    <col min="10" max="10" width="9.5703125" style="2" bestFit="1" customWidth="1"/>
    <col min="11" max="16384" width="9.140625" style="2"/>
  </cols>
  <sheetData>
    <row r="1" spans="1:7" ht="27" customHeight="1" x14ac:dyDescent="0.15">
      <c r="A1" s="162" t="s">
        <v>69</v>
      </c>
      <c r="B1" s="162"/>
      <c r="C1" s="162"/>
      <c r="D1" s="162"/>
      <c r="E1" s="162"/>
      <c r="F1" s="162"/>
    </row>
    <row r="2" spans="1:7" ht="22.5" x14ac:dyDescent="0.15">
      <c r="A2" s="163" t="s">
        <v>70</v>
      </c>
      <c r="B2" s="163" t="s">
        <v>239</v>
      </c>
      <c r="C2" s="163" t="s">
        <v>240</v>
      </c>
      <c r="D2" s="163" t="s">
        <v>241</v>
      </c>
      <c r="E2" s="163" t="s">
        <v>71</v>
      </c>
      <c r="F2" s="178" t="s">
        <v>76</v>
      </c>
    </row>
    <row r="3" spans="1:7" x14ac:dyDescent="0.15">
      <c r="A3" s="20">
        <v>1</v>
      </c>
      <c r="B3" s="20">
        <v>2</v>
      </c>
      <c r="C3" s="20">
        <v>3</v>
      </c>
      <c r="D3" s="20">
        <v>4</v>
      </c>
      <c r="E3" s="20">
        <v>5</v>
      </c>
      <c r="F3" s="177">
        <v>6</v>
      </c>
    </row>
    <row r="4" spans="1:7" x14ac:dyDescent="0.15">
      <c r="A4" s="164" t="s">
        <v>75</v>
      </c>
      <c r="B4" s="165"/>
      <c r="C4" s="165"/>
      <c r="D4" s="165"/>
      <c r="E4" s="165"/>
      <c r="F4" s="166"/>
    </row>
    <row r="5" spans="1:7" ht="12.75" x14ac:dyDescent="0.2">
      <c r="A5" s="16" t="s">
        <v>72</v>
      </c>
      <c r="B5" s="19">
        <v>452795.04</v>
      </c>
      <c r="C5" s="19">
        <v>841819</v>
      </c>
      <c r="D5" s="19">
        <v>959035.42</v>
      </c>
      <c r="E5" s="168">
        <f t="shared" ref="E5:E7" si="0">D5/B5*100</f>
        <v>211.80342876547411</v>
      </c>
      <c r="F5" s="22">
        <f>D5/C5*100</f>
        <v>113.92418322703574</v>
      </c>
    </row>
    <row r="6" spans="1:7" ht="12.75" x14ac:dyDescent="0.2">
      <c r="A6" s="17" t="s">
        <v>73</v>
      </c>
      <c r="B6" s="19">
        <v>452795.04</v>
      </c>
      <c r="C6" s="19">
        <v>841819</v>
      </c>
      <c r="D6" s="19">
        <v>835088.03</v>
      </c>
      <c r="E6" s="168">
        <f t="shared" si="0"/>
        <v>184.42958871634286</v>
      </c>
      <c r="F6" s="22">
        <f>D6/C6*100</f>
        <v>99.200425507145837</v>
      </c>
    </row>
    <row r="7" spans="1:7" s="5" customFormat="1" ht="12.75" x14ac:dyDescent="0.2">
      <c r="A7" s="18" t="s">
        <v>74</v>
      </c>
      <c r="B7" s="19">
        <v>0</v>
      </c>
      <c r="C7" s="19">
        <v>0</v>
      </c>
      <c r="D7" s="19">
        <f>SUM(D5-D6)</f>
        <v>123947.39000000001</v>
      </c>
      <c r="E7" s="168" t="e">
        <f t="shared" si="0"/>
        <v>#DIV/0!</v>
      </c>
      <c r="F7" s="22" t="e">
        <f t="shared" ref="F7" si="1">D7/C7*100</f>
        <v>#DIV/0!</v>
      </c>
      <c r="G7" s="13"/>
    </row>
    <row r="8" spans="1:7" x14ac:dyDescent="0.15">
      <c r="A8" s="164" t="s">
        <v>227</v>
      </c>
      <c r="B8" s="165"/>
      <c r="C8" s="165"/>
      <c r="D8" s="165"/>
      <c r="E8" s="165"/>
      <c r="F8" s="166"/>
    </row>
    <row r="9" spans="1:7" ht="12.75" x14ac:dyDescent="0.2">
      <c r="A9" s="16" t="s">
        <v>72</v>
      </c>
      <c r="B9" s="19">
        <v>134000</v>
      </c>
      <c r="C9" s="19">
        <v>142000</v>
      </c>
      <c r="D9" s="19">
        <v>0</v>
      </c>
      <c r="E9" s="168">
        <f t="shared" ref="E9:E11" si="2">D9/B9*100</f>
        <v>0</v>
      </c>
      <c r="F9" s="22">
        <f>D9/C9*100</f>
        <v>0</v>
      </c>
    </row>
    <row r="10" spans="1:7" ht="12.75" x14ac:dyDescent="0.2">
      <c r="A10" s="17" t="s">
        <v>73</v>
      </c>
      <c r="B10" s="19">
        <v>134000</v>
      </c>
      <c r="C10" s="19">
        <v>142000</v>
      </c>
      <c r="D10" s="19">
        <v>142000</v>
      </c>
      <c r="E10" s="168">
        <f t="shared" si="2"/>
        <v>105.97014925373134</v>
      </c>
      <c r="F10" s="22">
        <f t="shared" ref="F10:F11" si="3">D10/C10*100</f>
        <v>100</v>
      </c>
    </row>
    <row r="11" spans="1:7" s="5" customFormat="1" ht="12.75" x14ac:dyDescent="0.2">
      <c r="A11" s="18" t="s">
        <v>74</v>
      </c>
      <c r="B11" s="19">
        <v>0</v>
      </c>
      <c r="C11" s="19">
        <v>0</v>
      </c>
      <c r="D11" s="19">
        <f>SUM(D9-D10)</f>
        <v>-142000</v>
      </c>
      <c r="E11" s="168" t="e">
        <f t="shared" si="2"/>
        <v>#DIV/0!</v>
      </c>
      <c r="F11" s="22" t="e">
        <f t="shared" si="3"/>
        <v>#DIV/0!</v>
      </c>
      <c r="G11" s="13"/>
    </row>
    <row r="12" spans="1:7" x14ac:dyDescent="0.15">
      <c r="A12" s="123" t="s">
        <v>228</v>
      </c>
      <c r="B12" s="124"/>
      <c r="C12" s="124"/>
      <c r="D12" s="124"/>
      <c r="E12" s="124"/>
      <c r="F12" s="125"/>
    </row>
    <row r="13" spans="1:7" ht="12.75" x14ac:dyDescent="0.2">
      <c r="A13" s="16" t="s">
        <v>72</v>
      </c>
      <c r="B13" s="19">
        <v>1645846.04</v>
      </c>
      <c r="C13" s="167">
        <v>1973096</v>
      </c>
      <c r="D13" s="19">
        <v>1812301.29</v>
      </c>
      <c r="E13" s="168">
        <f t="shared" ref="E13:E15" si="4">D13/B13*100</f>
        <v>110.11365862629532</v>
      </c>
      <c r="F13" s="22">
        <f>D13/C13*100</f>
        <v>91.85063929986174</v>
      </c>
    </row>
    <row r="14" spans="1:7" ht="12.75" x14ac:dyDescent="0.2">
      <c r="A14" s="17" t="s">
        <v>73</v>
      </c>
      <c r="B14" s="19">
        <v>1645846.04</v>
      </c>
      <c r="C14" s="167">
        <v>1973096</v>
      </c>
      <c r="D14" s="19">
        <v>1961006.77</v>
      </c>
      <c r="E14" s="168">
        <f t="shared" si="4"/>
        <v>119.14885854086327</v>
      </c>
      <c r="F14" s="22">
        <f t="shared" ref="F14:F15" si="5">D14/C14*100</f>
        <v>99.387296411325138</v>
      </c>
    </row>
    <row r="15" spans="1:7" s="5" customFormat="1" ht="12.75" x14ac:dyDescent="0.2">
      <c r="A15" s="18" t="s">
        <v>74</v>
      </c>
      <c r="B15" s="19">
        <v>0</v>
      </c>
      <c r="C15" s="19">
        <v>0</v>
      </c>
      <c r="D15" s="19">
        <f>SUM(D13-D14)</f>
        <v>-148705.47999999998</v>
      </c>
      <c r="E15" s="168" t="e">
        <f t="shared" si="4"/>
        <v>#DIV/0!</v>
      </c>
      <c r="F15" s="22" t="e">
        <f t="shared" si="5"/>
        <v>#DIV/0!</v>
      </c>
      <c r="G15" s="13"/>
    </row>
    <row r="16" spans="1:7" x14ac:dyDescent="0.15">
      <c r="A16" s="164" t="s">
        <v>229</v>
      </c>
      <c r="B16" s="165"/>
      <c r="C16" s="165"/>
      <c r="D16" s="165"/>
      <c r="E16" s="165"/>
      <c r="F16" s="166"/>
    </row>
    <row r="17" spans="1:7" ht="12.75" x14ac:dyDescent="0.2">
      <c r="A17" s="16" t="s">
        <v>72</v>
      </c>
      <c r="B17" s="19">
        <v>1000.41</v>
      </c>
      <c r="C17" s="19">
        <v>10</v>
      </c>
      <c r="D17" s="19">
        <v>0.26</v>
      </c>
      <c r="E17" s="168">
        <f t="shared" ref="E17:E19" si="6">D17/B17*100</f>
        <v>2.5989344368808794E-2</v>
      </c>
      <c r="F17" s="22">
        <f>D17/C17*100</f>
        <v>2.6</v>
      </c>
    </row>
    <row r="18" spans="1:7" ht="12.75" x14ac:dyDescent="0.2">
      <c r="A18" s="17" t="s">
        <v>73</v>
      </c>
      <c r="B18" s="19">
        <v>1000.41</v>
      </c>
      <c r="C18" s="169">
        <v>10</v>
      </c>
      <c r="D18" s="19">
        <v>0.26</v>
      </c>
      <c r="E18" s="168">
        <f t="shared" si="6"/>
        <v>2.5989344368808794E-2</v>
      </c>
      <c r="F18" s="22">
        <f t="shared" ref="F18" si="7">D18/C18*100</f>
        <v>2.6</v>
      </c>
    </row>
    <row r="19" spans="1:7" s="5" customFormat="1" ht="12.75" x14ac:dyDescent="0.2">
      <c r="A19" s="18" t="s">
        <v>74</v>
      </c>
      <c r="B19" s="19">
        <f>SUM(B17-B18)</f>
        <v>0</v>
      </c>
      <c r="C19" s="19">
        <v>0</v>
      </c>
      <c r="D19" s="19">
        <f>SUM(D17-D18)</f>
        <v>0</v>
      </c>
      <c r="E19" s="168" t="e">
        <f t="shared" si="6"/>
        <v>#DIV/0!</v>
      </c>
      <c r="F19" s="22" t="e">
        <f>D19/C19*100</f>
        <v>#DIV/0!</v>
      </c>
      <c r="G19" s="13"/>
    </row>
    <row r="20" spans="1:7" x14ac:dyDescent="0.15">
      <c r="A20" s="123" t="s">
        <v>230</v>
      </c>
      <c r="B20" s="124"/>
      <c r="C20" s="124"/>
      <c r="D20" s="124"/>
      <c r="E20" s="124"/>
      <c r="F20" s="125"/>
    </row>
    <row r="21" spans="1:7" s="12" customFormat="1" ht="12.75" x14ac:dyDescent="0.2">
      <c r="A21" s="16" t="s">
        <v>72</v>
      </c>
      <c r="B21" s="19">
        <v>1438.81</v>
      </c>
      <c r="C21" s="167">
        <v>10920</v>
      </c>
      <c r="D21" s="19">
        <v>10919.14</v>
      </c>
      <c r="E21" s="168">
        <f>D21/B21*100</f>
        <v>758.90075826551106</v>
      </c>
      <c r="F21" s="22">
        <f>D21/C21*100</f>
        <v>99.992124542124543</v>
      </c>
    </row>
    <row r="22" spans="1:7" s="12" customFormat="1" ht="12.75" x14ac:dyDescent="0.2">
      <c r="A22" s="17" t="s">
        <v>73</v>
      </c>
      <c r="B22" s="19">
        <v>1438.81</v>
      </c>
      <c r="C22" s="169">
        <v>10920</v>
      </c>
      <c r="D22" s="19">
        <v>5958.74</v>
      </c>
      <c r="E22" s="168">
        <f>D22/B22*100</f>
        <v>414.1436325852614</v>
      </c>
      <c r="F22" s="22">
        <f t="shared" ref="F22:F23" si="8">D22/C22*100</f>
        <v>54.567216117216113</v>
      </c>
    </row>
    <row r="23" spans="1:7" s="13" customFormat="1" ht="12.75" x14ac:dyDescent="0.2">
      <c r="A23" s="18" t="s">
        <v>74</v>
      </c>
      <c r="B23" s="19">
        <f>SUM(B21-B22)</f>
        <v>0</v>
      </c>
      <c r="C23" s="19">
        <f>SUM(C21-C22)</f>
        <v>0</v>
      </c>
      <c r="D23" s="19">
        <f>SUM(D21-D22)</f>
        <v>4960.3999999999996</v>
      </c>
      <c r="E23" s="168" t="e">
        <f>D23/B23*100</f>
        <v>#DIV/0!</v>
      </c>
      <c r="F23" s="22" t="e">
        <f t="shared" si="8"/>
        <v>#DIV/0!</v>
      </c>
    </row>
    <row r="24" spans="1:7" x14ac:dyDescent="0.15">
      <c r="A24" s="123" t="s">
        <v>231</v>
      </c>
      <c r="B24" s="124"/>
      <c r="C24" s="124"/>
      <c r="D24" s="124"/>
      <c r="E24" s="124"/>
      <c r="F24" s="125"/>
    </row>
    <row r="25" spans="1:7" ht="12.75" x14ac:dyDescent="0.2">
      <c r="A25" s="8" t="s">
        <v>72</v>
      </c>
      <c r="B25" s="19">
        <v>248559.35</v>
      </c>
      <c r="C25" s="170">
        <v>312697</v>
      </c>
      <c r="D25" s="19">
        <v>239926.54</v>
      </c>
      <c r="E25" s="168">
        <f t="shared" ref="E25:E27" si="9">D25/B25*100</f>
        <v>96.526861693193197</v>
      </c>
      <c r="F25" s="22">
        <f>D25/C25*100</f>
        <v>76.728123391014307</v>
      </c>
    </row>
    <row r="26" spans="1:7" ht="12.75" x14ac:dyDescent="0.2">
      <c r="A26" s="3" t="s">
        <v>73</v>
      </c>
      <c r="B26" s="169">
        <v>237640.21</v>
      </c>
      <c r="C26" s="170">
        <v>312697</v>
      </c>
      <c r="D26" s="169">
        <v>236681.48</v>
      </c>
      <c r="E26" s="168">
        <f t="shared" si="9"/>
        <v>99.596562383108491</v>
      </c>
      <c r="F26" s="22">
        <f t="shared" ref="F26:F27" si="10">D26/C26*100</f>
        <v>75.690358398065854</v>
      </c>
    </row>
    <row r="27" spans="1:7" s="5" customFormat="1" ht="12.75" x14ac:dyDescent="0.2">
      <c r="A27" s="4" t="s">
        <v>74</v>
      </c>
      <c r="B27" s="19">
        <f>SUM(B25-B26)</f>
        <v>10919.140000000014</v>
      </c>
      <c r="C27" s="19">
        <f>SUM(C25-C26)</f>
        <v>0</v>
      </c>
      <c r="D27" s="19">
        <f>SUM(D25-D26)</f>
        <v>3245.0599999999977</v>
      </c>
      <c r="E27" s="168">
        <f t="shared" si="9"/>
        <v>29.719007174557643</v>
      </c>
      <c r="F27" s="22" t="e">
        <f t="shared" si="10"/>
        <v>#DIV/0!</v>
      </c>
      <c r="G27" s="13"/>
    </row>
    <row r="28" spans="1:7" x14ac:dyDescent="0.15">
      <c r="A28" s="123" t="s">
        <v>232</v>
      </c>
      <c r="B28" s="124"/>
      <c r="C28" s="124"/>
      <c r="D28" s="124"/>
      <c r="E28" s="124"/>
      <c r="F28" s="125"/>
    </row>
    <row r="29" spans="1:7" ht="12.75" x14ac:dyDescent="0.2">
      <c r="A29" s="8" t="s">
        <v>72</v>
      </c>
      <c r="B29" s="19">
        <v>48377</v>
      </c>
      <c r="C29" s="19">
        <v>35500</v>
      </c>
      <c r="D29" s="19">
        <v>0</v>
      </c>
      <c r="E29" s="168">
        <f t="shared" ref="E29:E31" si="11">D29/B29*100</f>
        <v>0</v>
      </c>
      <c r="F29" s="22">
        <f>D29/C29*100</f>
        <v>0</v>
      </c>
    </row>
    <row r="30" spans="1:7" ht="12.75" x14ac:dyDescent="0.2">
      <c r="A30" s="3" t="s">
        <v>73</v>
      </c>
      <c r="B30" s="19">
        <v>48377</v>
      </c>
      <c r="C30" s="19">
        <v>35500</v>
      </c>
      <c r="D30" s="19">
        <v>35500</v>
      </c>
      <c r="E30" s="168">
        <f t="shared" si="11"/>
        <v>73.381979039626259</v>
      </c>
      <c r="F30" s="22">
        <f t="shared" ref="F30:F31" si="12">D30/C30*100</f>
        <v>100</v>
      </c>
    </row>
    <row r="31" spans="1:7" s="5" customFormat="1" ht="12.75" x14ac:dyDescent="0.2">
      <c r="A31" s="4" t="s">
        <v>74</v>
      </c>
      <c r="B31" s="19">
        <v>0</v>
      </c>
      <c r="C31" s="19">
        <v>0</v>
      </c>
      <c r="D31" s="19">
        <f>SUM(D29-D30)</f>
        <v>-35500</v>
      </c>
      <c r="E31" s="168" t="e">
        <f>D31/B31*100</f>
        <v>#DIV/0!</v>
      </c>
      <c r="F31" s="22" t="e">
        <f t="shared" si="12"/>
        <v>#DIV/0!</v>
      </c>
      <c r="G31" s="13"/>
    </row>
    <row r="32" spans="1:7" ht="14.1" customHeight="1" x14ac:dyDescent="0.15">
      <c r="A32" s="123" t="s">
        <v>233</v>
      </c>
      <c r="B32" s="124"/>
      <c r="C32" s="124"/>
      <c r="D32" s="124"/>
      <c r="E32" s="124"/>
      <c r="F32" s="125"/>
    </row>
    <row r="33" spans="1:7" ht="14.1" customHeight="1" x14ac:dyDescent="0.2">
      <c r="A33" s="8" t="s">
        <v>72</v>
      </c>
      <c r="B33" s="167">
        <v>384.48</v>
      </c>
      <c r="C33" s="167">
        <v>0</v>
      </c>
      <c r="D33" s="167">
        <v>0</v>
      </c>
      <c r="E33" s="168">
        <f t="shared" ref="E33:E37" si="13">D33/B33*100</f>
        <v>0</v>
      </c>
      <c r="F33" s="22" t="e">
        <f>D33/C33*100</f>
        <v>#DIV/0!</v>
      </c>
    </row>
    <row r="34" spans="1:7" ht="12" x14ac:dyDescent="0.2">
      <c r="A34" s="3" t="s">
        <v>73</v>
      </c>
      <c r="B34" s="169">
        <v>384.48</v>
      </c>
      <c r="C34" s="169">
        <v>0</v>
      </c>
      <c r="D34" s="169">
        <v>0</v>
      </c>
      <c r="E34" s="168">
        <f t="shared" si="13"/>
        <v>0</v>
      </c>
      <c r="F34" s="22" t="e">
        <f t="shared" ref="F34:F37" si="14">D34/C34*100</f>
        <v>#DIV/0!</v>
      </c>
    </row>
    <row r="35" spans="1:7" s="5" customFormat="1" ht="13.5" thickBot="1" x14ac:dyDescent="0.25">
      <c r="A35" s="9" t="s">
        <v>74</v>
      </c>
      <c r="B35" s="171">
        <v>0</v>
      </c>
      <c r="C35" s="171">
        <v>0</v>
      </c>
      <c r="D35" s="171">
        <v>0</v>
      </c>
      <c r="E35" s="172" t="e">
        <f t="shared" si="13"/>
        <v>#DIV/0!</v>
      </c>
      <c r="F35" s="23" t="e">
        <f t="shared" si="14"/>
        <v>#DIV/0!</v>
      </c>
      <c r="G35" s="13"/>
    </row>
    <row r="36" spans="1:7" s="1" customFormat="1" x14ac:dyDescent="0.2">
      <c r="A36" s="10" t="s">
        <v>77</v>
      </c>
      <c r="B36" s="173">
        <f>SUM(B5+B9+B13+B17+B25+B29+B33)</f>
        <v>2530962.3200000003</v>
      </c>
      <c r="C36" s="173">
        <f>SUM(C5+C9+C13+C17+C25+C29+C33)</f>
        <v>3305122</v>
      </c>
      <c r="D36" s="173">
        <f>SUM(D5+D9+D13+D17+D25+D29+D33)</f>
        <v>3011263.51</v>
      </c>
      <c r="E36" s="174">
        <f t="shared" si="13"/>
        <v>118.97701859109462</v>
      </c>
      <c r="F36" s="24">
        <f t="shared" si="14"/>
        <v>91.108997186790674</v>
      </c>
      <c r="G36" s="14"/>
    </row>
    <row r="37" spans="1:7" s="1" customFormat="1" x14ac:dyDescent="0.2">
      <c r="A37" s="11" t="s">
        <v>78</v>
      </c>
      <c r="B37" s="175">
        <f>SUM(B6+B10+B14+B18+B22+B26+B30+B34)</f>
        <v>2521481.9900000002</v>
      </c>
      <c r="C37" s="175">
        <f>SUM(C6+C10+C14+C18+C22+C26+C30+C34)</f>
        <v>3316042</v>
      </c>
      <c r="D37" s="175">
        <f>SUM(D6+D10+D14+D18+D22+D26+D30+D34)</f>
        <v>3216235.28</v>
      </c>
      <c r="E37" s="176">
        <f t="shared" si="13"/>
        <v>127.55337110299961</v>
      </c>
      <c r="F37" s="25">
        <f t="shared" si="14"/>
        <v>96.99018528715861</v>
      </c>
      <c r="G37" s="14"/>
    </row>
    <row r="39" spans="1:7" x14ac:dyDescent="0.15">
      <c r="D39" s="15"/>
      <c r="F39" s="2"/>
    </row>
    <row r="40" spans="1:7" x14ac:dyDescent="0.15">
      <c r="D40" s="15"/>
      <c r="F40" s="2"/>
    </row>
    <row r="41" spans="1:7" x14ac:dyDescent="0.15">
      <c r="B41" s="26"/>
      <c r="D41" s="15"/>
      <c r="F41" s="2"/>
    </row>
    <row r="42" spans="1:7" x14ac:dyDescent="0.15">
      <c r="D42" s="15"/>
      <c r="F42" s="2"/>
    </row>
    <row r="47" spans="1:7" x14ac:dyDescent="0.15">
      <c r="C47" s="15"/>
    </row>
  </sheetData>
  <mergeCells count="9">
    <mergeCell ref="A32:F32"/>
    <mergeCell ref="A24:F24"/>
    <mergeCell ref="A28:F28"/>
    <mergeCell ref="A1:F1"/>
    <mergeCell ref="A8:F8"/>
    <mergeCell ref="A12:F12"/>
    <mergeCell ref="A16:F16"/>
    <mergeCell ref="A20:F20"/>
    <mergeCell ref="A4:F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0"/>
  <sheetViews>
    <sheetView workbookViewId="0">
      <selection sqref="A1:F1"/>
    </sheetView>
  </sheetViews>
  <sheetFormatPr defaultRowHeight="15" x14ac:dyDescent="0.25"/>
  <cols>
    <col min="1" max="1" width="23.5703125" customWidth="1"/>
    <col min="2" max="4" width="25.140625" style="21" customWidth="1"/>
    <col min="5" max="6" width="15.7109375" style="21" customWidth="1"/>
    <col min="7" max="7" width="15.7109375" customWidth="1"/>
  </cols>
  <sheetData>
    <row r="1" spans="1:6" ht="15.75" customHeight="1" thickBot="1" x14ac:dyDescent="0.3">
      <c r="A1" s="126" t="s">
        <v>82</v>
      </c>
      <c r="B1" s="126"/>
      <c r="C1" s="126"/>
      <c r="D1" s="126"/>
      <c r="E1" s="126"/>
      <c r="F1" s="126"/>
    </row>
    <row r="2" spans="1:6" ht="58.15" customHeight="1" thickBot="1" x14ac:dyDescent="0.3">
      <c r="A2" s="157" t="s">
        <v>83</v>
      </c>
      <c r="B2" s="158" t="s">
        <v>238</v>
      </c>
      <c r="C2" s="159" t="s">
        <v>197</v>
      </c>
      <c r="D2" s="160" t="s">
        <v>237</v>
      </c>
      <c r="E2" s="159" t="s">
        <v>84</v>
      </c>
      <c r="F2" s="159" t="s">
        <v>85</v>
      </c>
    </row>
    <row r="3" spans="1:6" ht="10.5" customHeight="1" x14ac:dyDescent="0.25">
      <c r="A3" s="154">
        <v>1</v>
      </c>
      <c r="B3" s="155">
        <v>2</v>
      </c>
      <c r="C3" s="155">
        <v>3</v>
      </c>
      <c r="D3" s="155">
        <v>4</v>
      </c>
      <c r="E3" s="155" t="s">
        <v>257</v>
      </c>
      <c r="F3" s="156" t="s">
        <v>256</v>
      </c>
    </row>
    <row r="4" spans="1:6" ht="36.950000000000003" customHeight="1" x14ac:dyDescent="0.25">
      <c r="A4" s="27" t="s">
        <v>78</v>
      </c>
      <c r="B4" s="41">
        <f>+B5</f>
        <v>2521481.9900000002</v>
      </c>
      <c r="C4" s="41">
        <f t="shared" ref="C4:C5" si="0">+C5</f>
        <v>3316042</v>
      </c>
      <c r="D4" s="41">
        <f>+D5</f>
        <v>3216235.28</v>
      </c>
      <c r="E4" s="42">
        <f>D4/C4</f>
        <v>0.96990185287158603</v>
      </c>
      <c r="F4" s="42">
        <f>D4/B4</f>
        <v>1.275533711029996</v>
      </c>
    </row>
    <row r="5" spans="1:6" ht="36.950000000000003" customHeight="1" x14ac:dyDescent="0.25">
      <c r="A5" s="28" t="s">
        <v>86</v>
      </c>
      <c r="B5" s="43">
        <f>+B6</f>
        <v>2521481.9900000002</v>
      </c>
      <c r="C5" s="43">
        <f t="shared" si="0"/>
        <v>3316042</v>
      </c>
      <c r="D5" s="43">
        <f>+D6</f>
        <v>3216235.28</v>
      </c>
      <c r="E5" s="42">
        <f>D5/C5</f>
        <v>0.96990185287158603</v>
      </c>
      <c r="F5" s="42">
        <f>D5/B5</f>
        <v>1.275533711029996</v>
      </c>
    </row>
    <row r="6" spans="1:6" ht="36.950000000000003" customHeight="1" x14ac:dyDescent="0.25">
      <c r="A6" s="28" t="s">
        <v>87</v>
      </c>
      <c r="B6" s="43">
        <f>+B7+B8</f>
        <v>2521481.9900000002</v>
      </c>
      <c r="C6" s="43">
        <f t="shared" ref="C6" si="1">+C7+C8</f>
        <v>3316042</v>
      </c>
      <c r="D6" s="43">
        <f>+D7+D8</f>
        <v>3216235.28</v>
      </c>
      <c r="E6" s="42">
        <f>D6/C6</f>
        <v>0.96990185287158603</v>
      </c>
      <c r="F6" s="42">
        <f>D6/B6</f>
        <v>1.275533711029996</v>
      </c>
    </row>
    <row r="7" spans="1:6" ht="36.950000000000003" customHeight="1" x14ac:dyDescent="0.25">
      <c r="A7" s="28" t="s">
        <v>88</v>
      </c>
      <c r="B7" s="43">
        <v>2367761.9500000002</v>
      </c>
      <c r="C7" s="43">
        <v>3079577</v>
      </c>
      <c r="D7" s="43">
        <v>3066360.53</v>
      </c>
      <c r="E7" s="42">
        <f t="shared" ref="E7:E8" si="2">D7/C7</f>
        <v>0.99570834890635951</v>
      </c>
      <c r="F7" s="42">
        <f>D7/B7</f>
        <v>1.295045952571372</v>
      </c>
    </row>
    <row r="8" spans="1:6" ht="36.950000000000003" customHeight="1" x14ac:dyDescent="0.25">
      <c r="A8" s="29" t="s">
        <v>89</v>
      </c>
      <c r="B8" s="153">
        <v>153720.04</v>
      </c>
      <c r="C8" s="45">
        <v>236465</v>
      </c>
      <c r="D8" s="44">
        <v>149874.75</v>
      </c>
      <c r="E8" s="42">
        <f t="shared" si="2"/>
        <v>0.63381367221364682</v>
      </c>
      <c r="F8" s="42">
        <f>D8/B8</f>
        <v>0.97498510929349225</v>
      </c>
    </row>
    <row r="10" spans="1:6" x14ac:dyDescent="0.25">
      <c r="C10" s="67"/>
    </row>
  </sheetData>
  <mergeCells count="1">
    <mergeCell ref="A1:F1"/>
  </mergeCells>
  <pageMargins left="0.7" right="0.7" top="0.75" bottom="0.75" header="0.3" footer="0.3"/>
  <pageSetup paperSize="9" scale="67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06000-61BA-4294-8811-865E7C564B10}">
  <sheetPr>
    <pageSetUpPr fitToPage="1"/>
  </sheetPr>
  <dimension ref="A1:D224"/>
  <sheetViews>
    <sheetView workbookViewId="0"/>
  </sheetViews>
  <sheetFormatPr defaultRowHeight="11.25" x14ac:dyDescent="0.15"/>
  <cols>
    <col min="1" max="1" width="87" style="131" bestFit="1" customWidth="1"/>
    <col min="2" max="2" width="13.140625" style="127" bestFit="1" customWidth="1"/>
    <col min="3" max="3" width="19.42578125" style="200" bestFit="1" customWidth="1"/>
    <col min="4" max="4" width="12.140625" style="200" bestFit="1" customWidth="1"/>
    <col min="5" max="16384" width="9.140625" style="127"/>
  </cols>
  <sheetData>
    <row r="1" spans="1:4" ht="21.75" customHeight="1" x14ac:dyDescent="0.2">
      <c r="A1" s="133" t="s">
        <v>60</v>
      </c>
    </row>
    <row r="2" spans="1:4" ht="21.75" customHeight="1" thickBot="1" x14ac:dyDescent="0.25">
      <c r="A2" s="149" t="s">
        <v>65</v>
      </c>
      <c r="B2" s="149"/>
      <c r="C2" s="149"/>
      <c r="D2" s="149"/>
    </row>
    <row r="3" spans="1:4" ht="42.75" thickBot="1" x14ac:dyDescent="0.25">
      <c r="A3" s="201" t="s">
        <v>189</v>
      </c>
      <c r="B3" s="134" t="s">
        <v>198</v>
      </c>
      <c r="C3" s="135" t="s">
        <v>237</v>
      </c>
      <c r="D3" s="202" t="s">
        <v>188</v>
      </c>
    </row>
    <row r="4" spans="1:4" ht="9" customHeight="1" x14ac:dyDescent="0.2">
      <c r="A4" s="161">
        <v>1</v>
      </c>
      <c r="B4" s="136">
        <v>2</v>
      </c>
      <c r="C4" s="137">
        <v>3</v>
      </c>
      <c r="D4" s="136">
        <v>4</v>
      </c>
    </row>
    <row r="5" spans="1:4" ht="12.75" x14ac:dyDescent="0.2">
      <c r="A5" s="150" t="s">
        <v>191</v>
      </c>
      <c r="B5" s="151">
        <v>3316042</v>
      </c>
      <c r="C5" s="151">
        <v>3216235.28</v>
      </c>
      <c r="D5" s="152">
        <v>96.99</v>
      </c>
    </row>
    <row r="6" spans="1:4" ht="12.75" x14ac:dyDescent="0.2">
      <c r="A6" s="138" t="s">
        <v>61</v>
      </c>
      <c r="B6" s="129">
        <v>3316042</v>
      </c>
      <c r="C6" s="129">
        <v>3216235.28</v>
      </c>
      <c r="D6" s="130">
        <v>96.99</v>
      </c>
    </row>
    <row r="7" spans="1:4" ht="12.75" x14ac:dyDescent="0.2">
      <c r="A7" s="138" t="s">
        <v>190</v>
      </c>
      <c r="B7" s="129">
        <v>3316042</v>
      </c>
      <c r="C7" s="129">
        <v>3216235.28</v>
      </c>
      <c r="D7" s="130">
        <v>96.99</v>
      </c>
    </row>
    <row r="8" spans="1:4" ht="12.75" x14ac:dyDescent="0.2">
      <c r="A8" s="139" t="s">
        <v>199</v>
      </c>
      <c r="B8" s="140">
        <v>2083096</v>
      </c>
      <c r="C8" s="140">
        <v>2071006.77</v>
      </c>
      <c r="D8" s="141">
        <v>99.42</v>
      </c>
    </row>
    <row r="9" spans="1:4" ht="12.75" x14ac:dyDescent="0.2">
      <c r="A9" s="142" t="s">
        <v>113</v>
      </c>
      <c r="B9" s="143">
        <v>110000</v>
      </c>
      <c r="C9" s="143">
        <v>110000</v>
      </c>
      <c r="D9" s="144">
        <v>100</v>
      </c>
    </row>
    <row r="10" spans="1:4" ht="12.75" x14ac:dyDescent="0.2">
      <c r="A10" s="145" t="s">
        <v>221</v>
      </c>
      <c r="B10" s="146">
        <v>110000</v>
      </c>
      <c r="C10" s="146">
        <v>110000</v>
      </c>
      <c r="D10" s="147">
        <v>100</v>
      </c>
    </row>
    <row r="11" spans="1:4" ht="12.75" x14ac:dyDescent="0.2">
      <c r="A11" s="132" t="s">
        <v>18</v>
      </c>
      <c r="B11" s="129">
        <v>109245</v>
      </c>
      <c r="C11" s="129">
        <v>109245</v>
      </c>
      <c r="D11" s="130">
        <v>100</v>
      </c>
    </row>
    <row r="12" spans="1:4" ht="12.75" x14ac:dyDescent="0.2">
      <c r="A12" s="132" t="s">
        <v>114</v>
      </c>
      <c r="B12" s="129">
        <v>5810</v>
      </c>
      <c r="C12" s="129">
        <v>5930.52</v>
      </c>
      <c r="D12" s="130">
        <v>102.07</v>
      </c>
    </row>
    <row r="13" spans="1:4" ht="12.75" x14ac:dyDescent="0.2">
      <c r="A13" s="132" t="s">
        <v>115</v>
      </c>
      <c r="B13" s="130">
        <v>825</v>
      </c>
      <c r="C13" s="130">
        <v>825</v>
      </c>
      <c r="D13" s="130">
        <v>100</v>
      </c>
    </row>
    <row r="14" spans="1:4" ht="12.75" x14ac:dyDescent="0.2">
      <c r="A14" s="132" t="s">
        <v>116</v>
      </c>
      <c r="B14" s="129">
        <v>1423</v>
      </c>
      <c r="C14" s="129">
        <v>1520.43</v>
      </c>
      <c r="D14" s="130">
        <v>106.85</v>
      </c>
    </row>
    <row r="15" spans="1:4" ht="12.75" x14ac:dyDescent="0.2">
      <c r="A15" s="132" t="s">
        <v>117</v>
      </c>
      <c r="B15" s="130">
        <v>247</v>
      </c>
      <c r="C15" s="130">
        <v>246.54</v>
      </c>
      <c r="D15" s="130">
        <v>99.81</v>
      </c>
    </row>
    <row r="16" spans="1:4" ht="12.75" x14ac:dyDescent="0.2">
      <c r="A16" s="132" t="s">
        <v>118</v>
      </c>
      <c r="B16" s="130">
        <v>980</v>
      </c>
      <c r="C16" s="130">
        <v>979.44</v>
      </c>
      <c r="D16" s="130">
        <v>99.94</v>
      </c>
    </row>
    <row r="17" spans="1:4" ht="12.75" x14ac:dyDescent="0.2">
      <c r="A17" s="132" t="s">
        <v>119</v>
      </c>
      <c r="B17" s="129">
        <v>15375</v>
      </c>
      <c r="C17" s="129">
        <v>13570.07</v>
      </c>
      <c r="D17" s="130">
        <v>88.26</v>
      </c>
    </row>
    <row r="18" spans="1:4" ht="12.75" x14ac:dyDescent="0.2">
      <c r="A18" s="132" t="s">
        <v>120</v>
      </c>
      <c r="B18" s="130">
        <v>542</v>
      </c>
      <c r="C18" s="130">
        <v>583.5</v>
      </c>
      <c r="D18" s="130">
        <v>107.66</v>
      </c>
    </row>
    <row r="19" spans="1:4" ht="12.75" x14ac:dyDescent="0.2">
      <c r="A19" s="132" t="s">
        <v>121</v>
      </c>
      <c r="B19" s="129">
        <v>3115</v>
      </c>
      <c r="C19" s="129">
        <v>3114.71</v>
      </c>
      <c r="D19" s="130">
        <v>99.99</v>
      </c>
    </row>
    <row r="20" spans="1:4" ht="12.75" x14ac:dyDescent="0.2">
      <c r="A20" s="132" t="s">
        <v>122</v>
      </c>
      <c r="B20" s="129">
        <v>3636</v>
      </c>
      <c r="C20" s="129">
        <v>3635.63</v>
      </c>
      <c r="D20" s="130">
        <v>99.99</v>
      </c>
    </row>
    <row r="21" spans="1:4" ht="12.75" x14ac:dyDescent="0.2">
      <c r="A21" s="132" t="s">
        <v>123</v>
      </c>
      <c r="B21" s="130">
        <v>252</v>
      </c>
      <c r="C21" s="130">
        <v>614.44000000000005</v>
      </c>
      <c r="D21" s="130">
        <v>243.83</v>
      </c>
    </row>
    <row r="22" spans="1:4" ht="12.75" x14ac:dyDescent="0.2">
      <c r="A22" s="132" t="s">
        <v>124</v>
      </c>
      <c r="B22" s="130">
        <v>385</v>
      </c>
      <c r="C22" s="130">
        <v>384.81</v>
      </c>
      <c r="D22" s="130">
        <v>99.95</v>
      </c>
    </row>
    <row r="23" spans="1:4" ht="12.75" x14ac:dyDescent="0.2">
      <c r="A23" s="132" t="s">
        <v>126</v>
      </c>
      <c r="B23" s="130">
        <v>44</v>
      </c>
      <c r="C23" s="130">
        <v>44</v>
      </c>
      <c r="D23" s="130">
        <v>100</v>
      </c>
    </row>
    <row r="24" spans="1:4" ht="12.75" x14ac:dyDescent="0.2">
      <c r="A24" s="132" t="s">
        <v>129</v>
      </c>
      <c r="B24" s="129">
        <v>2147</v>
      </c>
      <c r="C24" s="129">
        <v>2146.85</v>
      </c>
      <c r="D24" s="130">
        <v>99.99</v>
      </c>
    </row>
    <row r="25" spans="1:4" ht="12.75" x14ac:dyDescent="0.2">
      <c r="A25" s="132" t="s">
        <v>130</v>
      </c>
      <c r="B25" s="129">
        <v>1475</v>
      </c>
      <c r="C25" s="129">
        <v>2248.29</v>
      </c>
      <c r="D25" s="130">
        <v>152.43</v>
      </c>
    </row>
    <row r="26" spans="1:4" ht="12.75" x14ac:dyDescent="0.2">
      <c r="A26" s="132" t="s">
        <v>132</v>
      </c>
      <c r="B26" s="130">
        <v>978</v>
      </c>
      <c r="C26" s="130">
        <v>977.49</v>
      </c>
      <c r="D26" s="130">
        <v>99.95</v>
      </c>
    </row>
    <row r="27" spans="1:4" ht="12.75" x14ac:dyDescent="0.2">
      <c r="A27" s="132" t="s">
        <v>133</v>
      </c>
      <c r="B27" s="129">
        <v>3760</v>
      </c>
      <c r="C27" s="129">
        <v>4115.74</v>
      </c>
      <c r="D27" s="130">
        <v>109.46</v>
      </c>
    </row>
    <row r="28" spans="1:4" ht="12.75" x14ac:dyDescent="0.2">
      <c r="A28" s="132" t="s">
        <v>134</v>
      </c>
      <c r="B28" s="130">
        <v>770</v>
      </c>
      <c r="C28" s="130">
        <v>864.24</v>
      </c>
      <c r="D28" s="130">
        <v>112.24</v>
      </c>
    </row>
    <row r="29" spans="1:4" ht="12.75" x14ac:dyDescent="0.2">
      <c r="A29" s="132" t="s">
        <v>135</v>
      </c>
      <c r="B29" s="130">
        <v>284</v>
      </c>
      <c r="C29" s="129">
        <v>2370.69</v>
      </c>
      <c r="D29" s="130">
        <v>834.75</v>
      </c>
    </row>
    <row r="30" spans="1:4" ht="12.75" x14ac:dyDescent="0.2">
      <c r="A30" s="132" t="s">
        <v>136</v>
      </c>
      <c r="B30" s="129">
        <v>5444</v>
      </c>
      <c r="C30" s="129">
        <v>3595.38</v>
      </c>
      <c r="D30" s="130">
        <v>66.040000000000006</v>
      </c>
    </row>
    <row r="31" spans="1:4" ht="12.75" x14ac:dyDescent="0.2">
      <c r="A31" s="132" t="s">
        <v>137</v>
      </c>
      <c r="B31" s="130">
        <v>375</v>
      </c>
      <c r="C31" s="130">
        <v>375</v>
      </c>
      <c r="D31" s="130">
        <v>100</v>
      </c>
    </row>
    <row r="32" spans="1:4" ht="12.75" x14ac:dyDescent="0.2">
      <c r="A32" s="132" t="s">
        <v>192</v>
      </c>
      <c r="B32" s="130">
        <v>249</v>
      </c>
      <c r="C32" s="130">
        <v>248.85</v>
      </c>
      <c r="D32" s="130">
        <v>99.94</v>
      </c>
    </row>
    <row r="33" spans="1:4" ht="12.75" x14ac:dyDescent="0.2">
      <c r="A33" s="132" t="s">
        <v>138</v>
      </c>
      <c r="B33" s="129">
        <v>3630</v>
      </c>
      <c r="C33" s="129">
        <v>3528</v>
      </c>
      <c r="D33" s="130">
        <v>97.19</v>
      </c>
    </row>
    <row r="34" spans="1:4" ht="12.75" x14ac:dyDescent="0.2">
      <c r="A34" s="132" t="s">
        <v>139</v>
      </c>
      <c r="B34" s="129">
        <v>5400</v>
      </c>
      <c r="C34" s="129">
        <v>5677.52</v>
      </c>
      <c r="D34" s="130">
        <v>105.14</v>
      </c>
    </row>
    <row r="35" spans="1:4" ht="12.75" x14ac:dyDescent="0.2">
      <c r="A35" s="132" t="s">
        <v>140</v>
      </c>
      <c r="B35" s="129">
        <v>1500</v>
      </c>
      <c r="C35" s="129">
        <v>1497.5</v>
      </c>
      <c r="D35" s="130">
        <v>99.83</v>
      </c>
    </row>
    <row r="36" spans="1:4" ht="12.75" x14ac:dyDescent="0.2">
      <c r="A36" s="132" t="s">
        <v>141</v>
      </c>
      <c r="B36" s="129">
        <v>5500</v>
      </c>
      <c r="C36" s="129">
        <v>4729.63</v>
      </c>
      <c r="D36" s="130">
        <v>85.99</v>
      </c>
    </row>
    <row r="37" spans="1:4" ht="12.75" x14ac:dyDescent="0.2">
      <c r="A37" s="132" t="s">
        <v>142</v>
      </c>
      <c r="B37" s="129">
        <v>6726</v>
      </c>
      <c r="C37" s="129">
        <v>6725.63</v>
      </c>
      <c r="D37" s="130">
        <v>99.99</v>
      </c>
    </row>
    <row r="38" spans="1:4" ht="12.75" x14ac:dyDescent="0.2">
      <c r="A38" s="132" t="s">
        <v>235</v>
      </c>
      <c r="B38" s="129">
        <v>1163</v>
      </c>
      <c r="C38" s="129">
        <v>1162.5</v>
      </c>
      <c r="D38" s="130">
        <v>99.96</v>
      </c>
    </row>
    <row r="39" spans="1:4" ht="12.75" x14ac:dyDescent="0.2">
      <c r="A39" s="132" t="s">
        <v>143</v>
      </c>
      <c r="B39" s="129">
        <v>5904</v>
      </c>
      <c r="C39" s="129">
        <v>5904.01</v>
      </c>
      <c r="D39" s="130">
        <v>100</v>
      </c>
    </row>
    <row r="40" spans="1:4" ht="12.75" x14ac:dyDescent="0.2">
      <c r="A40" s="132" t="s">
        <v>193</v>
      </c>
      <c r="B40" s="130">
        <v>305</v>
      </c>
      <c r="C40" s="130">
        <v>304.32</v>
      </c>
      <c r="D40" s="130">
        <v>99.78</v>
      </c>
    </row>
    <row r="41" spans="1:4" ht="12.75" x14ac:dyDescent="0.2">
      <c r="A41" s="132" t="s">
        <v>144</v>
      </c>
      <c r="B41" s="129">
        <v>5790</v>
      </c>
      <c r="C41" s="129">
        <v>6853.25</v>
      </c>
      <c r="D41" s="130">
        <v>118.36</v>
      </c>
    </row>
    <row r="42" spans="1:4" ht="12.75" x14ac:dyDescent="0.2">
      <c r="A42" s="132" t="s">
        <v>145</v>
      </c>
      <c r="B42" s="129">
        <v>3088</v>
      </c>
      <c r="C42" s="129">
        <v>3014.84</v>
      </c>
      <c r="D42" s="130">
        <v>97.63</v>
      </c>
    </row>
    <row r="43" spans="1:4" ht="12.75" x14ac:dyDescent="0.2">
      <c r="A43" s="132" t="s">
        <v>146</v>
      </c>
      <c r="B43" s="130">
        <v>454</v>
      </c>
      <c r="C43" s="130">
        <v>527.89</v>
      </c>
      <c r="D43" s="130">
        <v>116.28</v>
      </c>
    </row>
    <row r="44" spans="1:4" ht="12.75" x14ac:dyDescent="0.2">
      <c r="A44" s="132" t="s">
        <v>147</v>
      </c>
      <c r="B44" s="129">
        <v>1088</v>
      </c>
      <c r="C44" s="129">
        <v>1087.19</v>
      </c>
      <c r="D44" s="130">
        <v>99.93</v>
      </c>
    </row>
    <row r="45" spans="1:4" ht="12.75" x14ac:dyDescent="0.2">
      <c r="A45" s="132" t="s">
        <v>148</v>
      </c>
      <c r="B45" s="129">
        <v>16137</v>
      </c>
      <c r="C45" s="129">
        <v>15378.82</v>
      </c>
      <c r="D45" s="130">
        <v>95.3</v>
      </c>
    </row>
    <row r="46" spans="1:4" ht="12.75" x14ac:dyDescent="0.2">
      <c r="A46" s="132" t="s">
        <v>150</v>
      </c>
      <c r="B46" s="129">
        <v>3273</v>
      </c>
      <c r="C46" s="129">
        <v>3272.69</v>
      </c>
      <c r="D46" s="130">
        <v>99.99</v>
      </c>
    </row>
    <row r="47" spans="1:4" ht="12.75" x14ac:dyDescent="0.2">
      <c r="A47" s="132" t="s">
        <v>152</v>
      </c>
      <c r="B47" s="130">
        <v>401</v>
      </c>
      <c r="C47" s="130">
        <v>400.62</v>
      </c>
      <c r="D47" s="130">
        <v>99.91</v>
      </c>
    </row>
    <row r="48" spans="1:4" ht="12.75" x14ac:dyDescent="0.2">
      <c r="A48" s="132" t="s">
        <v>154</v>
      </c>
      <c r="B48" s="130">
        <v>70</v>
      </c>
      <c r="C48" s="130">
        <v>70</v>
      </c>
      <c r="D48" s="130">
        <v>100</v>
      </c>
    </row>
    <row r="49" spans="1:4" ht="12.75" x14ac:dyDescent="0.2">
      <c r="A49" s="132" t="s">
        <v>155</v>
      </c>
      <c r="B49" s="130">
        <v>541</v>
      </c>
      <c r="C49" s="130">
        <v>560.59</v>
      </c>
      <c r="D49" s="130">
        <v>103.62</v>
      </c>
    </row>
    <row r="50" spans="1:4" ht="12.75" x14ac:dyDescent="0.2">
      <c r="A50" s="132" t="s">
        <v>156</v>
      </c>
      <c r="B50" s="130">
        <v>159</v>
      </c>
      <c r="C50" s="130">
        <v>158.38</v>
      </c>
      <c r="D50" s="130">
        <v>99.61</v>
      </c>
    </row>
    <row r="51" spans="1:4" ht="12.75" x14ac:dyDescent="0.2">
      <c r="A51" s="132" t="s">
        <v>43</v>
      </c>
      <c r="B51" s="130">
        <v>755</v>
      </c>
      <c r="C51" s="130">
        <v>755</v>
      </c>
      <c r="D51" s="130">
        <v>100</v>
      </c>
    </row>
    <row r="52" spans="1:4" ht="12.75" x14ac:dyDescent="0.2">
      <c r="A52" s="132" t="s">
        <v>157</v>
      </c>
      <c r="B52" s="130">
        <v>755</v>
      </c>
      <c r="C52" s="130">
        <v>755</v>
      </c>
      <c r="D52" s="130">
        <v>100</v>
      </c>
    </row>
    <row r="53" spans="1:4" ht="12.75" x14ac:dyDescent="0.2">
      <c r="A53" s="142" t="s">
        <v>101</v>
      </c>
      <c r="B53" s="143">
        <v>1973096</v>
      </c>
      <c r="C53" s="143">
        <v>1961006.77</v>
      </c>
      <c r="D53" s="144">
        <v>99.39</v>
      </c>
    </row>
    <row r="54" spans="1:4" ht="12.75" x14ac:dyDescent="0.2">
      <c r="A54" s="145" t="s">
        <v>222</v>
      </c>
      <c r="B54" s="146">
        <v>1973096</v>
      </c>
      <c r="C54" s="146">
        <v>1961006.77</v>
      </c>
      <c r="D54" s="147">
        <v>99.39</v>
      </c>
    </row>
    <row r="55" spans="1:4" ht="12.75" x14ac:dyDescent="0.2">
      <c r="A55" s="132" t="s">
        <v>13</v>
      </c>
      <c r="B55" s="129">
        <v>1930996</v>
      </c>
      <c r="C55" s="129">
        <v>1920400.54</v>
      </c>
      <c r="D55" s="130">
        <v>99.45</v>
      </c>
    </row>
    <row r="56" spans="1:4" ht="12.75" x14ac:dyDescent="0.2">
      <c r="A56" s="132" t="s">
        <v>103</v>
      </c>
      <c r="B56" s="129">
        <v>1600000</v>
      </c>
      <c r="C56" s="129">
        <v>1591948.7</v>
      </c>
      <c r="D56" s="130">
        <v>99.5</v>
      </c>
    </row>
    <row r="57" spans="1:4" ht="12.75" x14ac:dyDescent="0.2">
      <c r="A57" s="132" t="s">
        <v>104</v>
      </c>
      <c r="B57" s="129">
        <v>36700</v>
      </c>
      <c r="C57" s="129">
        <v>35484.51</v>
      </c>
      <c r="D57" s="130">
        <v>96.69</v>
      </c>
    </row>
    <row r="58" spans="1:4" ht="12.75" x14ac:dyDescent="0.2">
      <c r="A58" s="132" t="s">
        <v>105</v>
      </c>
      <c r="B58" s="129">
        <v>4620</v>
      </c>
      <c r="C58" s="129">
        <v>4620.72</v>
      </c>
      <c r="D58" s="130">
        <v>100.02</v>
      </c>
    </row>
    <row r="59" spans="1:4" ht="12.75" x14ac:dyDescent="0.2">
      <c r="A59" s="132" t="s">
        <v>106</v>
      </c>
      <c r="B59" s="129">
        <v>3210</v>
      </c>
      <c r="C59" s="129">
        <v>3209.28</v>
      </c>
      <c r="D59" s="130">
        <v>99.98</v>
      </c>
    </row>
    <row r="60" spans="1:4" ht="12.75" x14ac:dyDescent="0.2">
      <c r="A60" s="132" t="s">
        <v>107</v>
      </c>
      <c r="B60" s="129">
        <v>1766</v>
      </c>
      <c r="C60" s="129">
        <v>1765.76</v>
      </c>
      <c r="D60" s="130">
        <v>99.99</v>
      </c>
    </row>
    <row r="61" spans="1:4" ht="12.75" x14ac:dyDescent="0.2">
      <c r="A61" s="132" t="s">
        <v>108</v>
      </c>
      <c r="B61" s="129">
        <v>20700</v>
      </c>
      <c r="C61" s="129">
        <v>20700</v>
      </c>
      <c r="D61" s="130">
        <v>100</v>
      </c>
    </row>
    <row r="62" spans="1:4" ht="12.75" x14ac:dyDescent="0.2">
      <c r="A62" s="132" t="s">
        <v>110</v>
      </c>
      <c r="B62" s="129">
        <v>264000</v>
      </c>
      <c r="C62" s="129">
        <v>262671.57</v>
      </c>
      <c r="D62" s="130">
        <v>99.5</v>
      </c>
    </row>
    <row r="63" spans="1:4" ht="12.75" x14ac:dyDescent="0.2">
      <c r="A63" s="132" t="s">
        <v>18</v>
      </c>
      <c r="B63" s="129">
        <v>42100</v>
      </c>
      <c r="C63" s="129">
        <v>40606.230000000003</v>
      </c>
      <c r="D63" s="130">
        <v>96.45</v>
      </c>
    </row>
    <row r="64" spans="1:4" ht="12.75" x14ac:dyDescent="0.2">
      <c r="A64" s="132" t="s">
        <v>111</v>
      </c>
      <c r="B64" s="129">
        <v>36350</v>
      </c>
      <c r="C64" s="129">
        <v>34864.230000000003</v>
      </c>
      <c r="D64" s="130">
        <v>95.91</v>
      </c>
    </row>
    <row r="65" spans="1:4" ht="12.75" x14ac:dyDescent="0.2">
      <c r="A65" s="132" t="s">
        <v>112</v>
      </c>
      <c r="B65" s="129">
        <v>5750</v>
      </c>
      <c r="C65" s="129">
        <v>5742</v>
      </c>
      <c r="D65" s="130">
        <v>99.86</v>
      </c>
    </row>
    <row r="66" spans="1:4" ht="12.75" x14ac:dyDescent="0.2">
      <c r="A66" s="139" t="s">
        <v>62</v>
      </c>
      <c r="B66" s="140">
        <v>1200946</v>
      </c>
      <c r="C66" s="140">
        <v>1113228.51</v>
      </c>
      <c r="D66" s="141">
        <v>92.7</v>
      </c>
    </row>
    <row r="67" spans="1:4" ht="12.75" x14ac:dyDescent="0.2">
      <c r="A67" s="142" t="s">
        <v>158</v>
      </c>
      <c r="B67" s="143">
        <v>154402</v>
      </c>
      <c r="C67" s="143">
        <v>147087.54999999999</v>
      </c>
      <c r="D67" s="144">
        <v>95.26</v>
      </c>
    </row>
    <row r="68" spans="1:4" ht="12.75" x14ac:dyDescent="0.2">
      <c r="A68" s="145" t="s">
        <v>159</v>
      </c>
      <c r="B68" s="146">
        <v>123972</v>
      </c>
      <c r="C68" s="146">
        <v>119379.74</v>
      </c>
      <c r="D68" s="147">
        <v>96.3</v>
      </c>
    </row>
    <row r="69" spans="1:4" ht="12.75" x14ac:dyDescent="0.2">
      <c r="A69" s="132" t="s">
        <v>13</v>
      </c>
      <c r="B69" s="129">
        <v>6400</v>
      </c>
      <c r="C69" s="129">
        <v>6400</v>
      </c>
      <c r="D69" s="130">
        <v>100</v>
      </c>
    </row>
    <row r="70" spans="1:4" ht="12.75" x14ac:dyDescent="0.2">
      <c r="A70" s="132" t="s">
        <v>103</v>
      </c>
      <c r="B70" s="129">
        <v>5000</v>
      </c>
      <c r="C70" s="129">
        <v>5042.32</v>
      </c>
      <c r="D70" s="130">
        <v>100.85</v>
      </c>
    </row>
    <row r="71" spans="1:4" ht="12.75" x14ac:dyDescent="0.2">
      <c r="A71" s="132" t="s">
        <v>104</v>
      </c>
      <c r="B71" s="130">
        <v>300</v>
      </c>
      <c r="C71" s="130">
        <v>300</v>
      </c>
      <c r="D71" s="130">
        <v>100</v>
      </c>
    </row>
    <row r="72" spans="1:4" ht="12.75" x14ac:dyDescent="0.2">
      <c r="A72" s="132" t="s">
        <v>108</v>
      </c>
      <c r="B72" s="130">
        <v>300</v>
      </c>
      <c r="C72" s="130">
        <v>300</v>
      </c>
      <c r="D72" s="130">
        <v>100</v>
      </c>
    </row>
    <row r="73" spans="1:4" ht="12.75" x14ac:dyDescent="0.2">
      <c r="A73" s="132" t="s">
        <v>110</v>
      </c>
      <c r="B73" s="130">
        <v>800</v>
      </c>
      <c r="C73" s="130">
        <v>757.68</v>
      </c>
      <c r="D73" s="130">
        <v>94.71</v>
      </c>
    </row>
    <row r="74" spans="1:4" ht="12.75" x14ac:dyDescent="0.2">
      <c r="A74" s="132" t="s">
        <v>18</v>
      </c>
      <c r="B74" s="129">
        <v>57291</v>
      </c>
      <c r="C74" s="129">
        <v>53915.78</v>
      </c>
      <c r="D74" s="130">
        <v>94.11</v>
      </c>
    </row>
    <row r="75" spans="1:4" ht="12.75" x14ac:dyDescent="0.2">
      <c r="A75" s="132" t="s">
        <v>123</v>
      </c>
      <c r="B75" s="129">
        <v>1520</v>
      </c>
      <c r="C75" s="129">
        <v>1517.88</v>
      </c>
      <c r="D75" s="130">
        <v>99.86</v>
      </c>
    </row>
    <row r="76" spans="1:4" ht="12.75" x14ac:dyDescent="0.2">
      <c r="A76" s="132" t="s">
        <v>125</v>
      </c>
      <c r="B76" s="129">
        <v>15700</v>
      </c>
      <c r="C76" s="129">
        <v>15304.01</v>
      </c>
      <c r="D76" s="130">
        <v>97.48</v>
      </c>
    </row>
    <row r="77" spans="1:4" ht="12.75" x14ac:dyDescent="0.2">
      <c r="A77" s="132" t="s">
        <v>128</v>
      </c>
      <c r="B77" s="129">
        <v>13168</v>
      </c>
      <c r="C77" s="129">
        <v>13076.4</v>
      </c>
      <c r="D77" s="130">
        <v>99.3</v>
      </c>
    </row>
    <row r="78" spans="1:4" ht="12.75" x14ac:dyDescent="0.2">
      <c r="A78" s="132" t="s">
        <v>135</v>
      </c>
      <c r="B78" s="129">
        <v>6000</v>
      </c>
      <c r="C78" s="129">
        <v>6156.54</v>
      </c>
      <c r="D78" s="130">
        <v>102.61</v>
      </c>
    </row>
    <row r="79" spans="1:4" ht="12.75" x14ac:dyDescent="0.2">
      <c r="A79" s="132" t="s">
        <v>136</v>
      </c>
      <c r="B79" s="129">
        <v>18300</v>
      </c>
      <c r="C79" s="129">
        <v>15257.95</v>
      </c>
      <c r="D79" s="130">
        <v>83.38</v>
      </c>
    </row>
    <row r="80" spans="1:4" ht="12.75" x14ac:dyDescent="0.2">
      <c r="A80" s="132" t="s">
        <v>148</v>
      </c>
      <c r="B80" s="129">
        <v>2603</v>
      </c>
      <c r="C80" s="129">
        <v>2603</v>
      </c>
      <c r="D80" s="130">
        <v>100</v>
      </c>
    </row>
    <row r="81" spans="1:4" ht="12.75" x14ac:dyDescent="0.2">
      <c r="A81" s="132" t="s">
        <v>46</v>
      </c>
      <c r="B81" s="129">
        <v>33591</v>
      </c>
      <c r="C81" s="129">
        <v>32375.21</v>
      </c>
      <c r="D81" s="130">
        <v>96.38</v>
      </c>
    </row>
    <row r="82" spans="1:4" ht="12.75" x14ac:dyDescent="0.2">
      <c r="A82" s="132" t="s">
        <v>160</v>
      </c>
      <c r="B82" s="129">
        <v>3000</v>
      </c>
      <c r="C82" s="129">
        <v>1785</v>
      </c>
      <c r="D82" s="130">
        <v>59.5</v>
      </c>
    </row>
    <row r="83" spans="1:4" ht="12.75" x14ac:dyDescent="0.2">
      <c r="A83" s="132" t="s">
        <v>236</v>
      </c>
      <c r="B83" s="129">
        <v>30591</v>
      </c>
      <c r="C83" s="129">
        <v>30590.21</v>
      </c>
      <c r="D83" s="130">
        <v>100</v>
      </c>
    </row>
    <row r="84" spans="1:4" ht="12.75" x14ac:dyDescent="0.2">
      <c r="A84" s="132" t="s">
        <v>49</v>
      </c>
      <c r="B84" s="129">
        <v>26690</v>
      </c>
      <c r="C84" s="129">
        <v>26688.75</v>
      </c>
      <c r="D84" s="130">
        <v>100</v>
      </c>
    </row>
    <row r="85" spans="1:4" ht="12.75" x14ac:dyDescent="0.2">
      <c r="A85" s="132" t="s">
        <v>161</v>
      </c>
      <c r="B85" s="129">
        <v>26690</v>
      </c>
      <c r="C85" s="129">
        <v>26688.75</v>
      </c>
      <c r="D85" s="130">
        <v>100</v>
      </c>
    </row>
    <row r="86" spans="1:4" ht="12.75" x14ac:dyDescent="0.2">
      <c r="A86" s="145" t="s">
        <v>223</v>
      </c>
      <c r="B86" s="147">
        <v>10</v>
      </c>
      <c r="C86" s="147">
        <v>0.26</v>
      </c>
      <c r="D86" s="147">
        <v>2.6</v>
      </c>
    </row>
    <row r="87" spans="1:4" ht="12.75" x14ac:dyDescent="0.2">
      <c r="A87" s="132" t="s">
        <v>18</v>
      </c>
      <c r="B87" s="130">
        <v>10</v>
      </c>
      <c r="C87" s="130">
        <v>0.26</v>
      </c>
      <c r="D87" s="130">
        <v>2.6</v>
      </c>
    </row>
    <row r="88" spans="1:4" ht="12.75" x14ac:dyDescent="0.2">
      <c r="A88" s="132" t="s">
        <v>129</v>
      </c>
      <c r="B88" s="130">
        <v>10</v>
      </c>
      <c r="C88" s="130">
        <v>0.26</v>
      </c>
      <c r="D88" s="130">
        <v>2.6</v>
      </c>
    </row>
    <row r="89" spans="1:4" ht="12.75" x14ac:dyDescent="0.2">
      <c r="A89" s="145" t="s">
        <v>224</v>
      </c>
      <c r="B89" s="146">
        <v>21715</v>
      </c>
      <c r="C89" s="146">
        <v>23963.279999999999</v>
      </c>
      <c r="D89" s="147">
        <v>110.35</v>
      </c>
    </row>
    <row r="90" spans="1:4" ht="12.75" x14ac:dyDescent="0.2">
      <c r="A90" s="132" t="s">
        <v>18</v>
      </c>
      <c r="B90" s="129">
        <v>6438</v>
      </c>
      <c r="C90" s="129">
        <v>8309.2900000000009</v>
      </c>
      <c r="D90" s="130">
        <v>129.07</v>
      </c>
    </row>
    <row r="91" spans="1:4" ht="12.75" x14ac:dyDescent="0.2">
      <c r="A91" s="132" t="s">
        <v>114</v>
      </c>
      <c r="B91" s="130">
        <v>168</v>
      </c>
      <c r="C91" s="130">
        <v>167.64</v>
      </c>
      <c r="D91" s="130">
        <v>99.79</v>
      </c>
    </row>
    <row r="92" spans="1:4" ht="12.75" x14ac:dyDescent="0.2">
      <c r="A92" s="132" t="s">
        <v>116</v>
      </c>
      <c r="B92" s="130">
        <v>218</v>
      </c>
      <c r="C92" s="130">
        <v>428.81</v>
      </c>
      <c r="D92" s="130">
        <v>196.7</v>
      </c>
    </row>
    <row r="93" spans="1:4" ht="12.75" x14ac:dyDescent="0.2">
      <c r="A93" s="132" t="s">
        <v>117</v>
      </c>
      <c r="B93" s="128"/>
      <c r="C93" s="129">
        <v>4625</v>
      </c>
      <c r="D93" s="130"/>
    </row>
    <row r="94" spans="1:4" ht="12.75" x14ac:dyDescent="0.2">
      <c r="A94" s="132" t="s">
        <v>120</v>
      </c>
      <c r="B94" s="130">
        <v>952</v>
      </c>
      <c r="C94" s="130">
        <v>951.39</v>
      </c>
      <c r="D94" s="130">
        <v>99.94</v>
      </c>
    </row>
    <row r="95" spans="1:4" ht="12.75" x14ac:dyDescent="0.2">
      <c r="A95" s="132" t="s">
        <v>131</v>
      </c>
      <c r="B95" s="129">
        <v>5100</v>
      </c>
      <c r="C95" s="129">
        <v>2136.4499999999998</v>
      </c>
      <c r="D95" s="130">
        <v>41.89</v>
      </c>
    </row>
    <row r="96" spans="1:4" ht="12.75" x14ac:dyDescent="0.2">
      <c r="A96" s="132" t="s">
        <v>46</v>
      </c>
      <c r="B96" s="129">
        <v>9580</v>
      </c>
      <c r="C96" s="129">
        <v>10096.43</v>
      </c>
      <c r="D96" s="130">
        <v>105.39</v>
      </c>
    </row>
    <row r="97" spans="1:4" ht="12.75" x14ac:dyDescent="0.2">
      <c r="A97" s="132" t="s">
        <v>163</v>
      </c>
      <c r="B97" s="129">
        <v>9580</v>
      </c>
      <c r="C97" s="129">
        <v>10096.43</v>
      </c>
      <c r="D97" s="130">
        <v>105.39</v>
      </c>
    </row>
    <row r="98" spans="1:4" ht="12.75" x14ac:dyDescent="0.2">
      <c r="A98" s="132" t="s">
        <v>194</v>
      </c>
      <c r="B98" s="129">
        <v>1220</v>
      </c>
      <c r="C98" s="129">
        <v>1219.5</v>
      </c>
      <c r="D98" s="130">
        <v>99.96</v>
      </c>
    </row>
    <row r="99" spans="1:4" ht="12.75" x14ac:dyDescent="0.2">
      <c r="A99" s="132" t="s">
        <v>164</v>
      </c>
      <c r="B99" s="129">
        <v>1220</v>
      </c>
      <c r="C99" s="129">
        <v>1219.5</v>
      </c>
      <c r="D99" s="130">
        <v>99.96</v>
      </c>
    </row>
    <row r="100" spans="1:4" ht="12.75" x14ac:dyDescent="0.2">
      <c r="A100" s="132" t="s">
        <v>49</v>
      </c>
      <c r="B100" s="129">
        <v>4477</v>
      </c>
      <c r="C100" s="129">
        <v>4338.0600000000004</v>
      </c>
      <c r="D100" s="130">
        <v>96.9</v>
      </c>
    </row>
    <row r="101" spans="1:4" ht="12.75" x14ac:dyDescent="0.2">
      <c r="A101" s="132" t="s">
        <v>165</v>
      </c>
      <c r="B101" s="129">
        <v>3312</v>
      </c>
      <c r="C101" s="129">
        <v>3311.46</v>
      </c>
      <c r="D101" s="130">
        <v>99.98</v>
      </c>
    </row>
    <row r="102" spans="1:4" ht="12.75" x14ac:dyDescent="0.2">
      <c r="A102" s="132" t="s">
        <v>181</v>
      </c>
      <c r="B102" s="129">
        <v>1165</v>
      </c>
      <c r="C102" s="129">
        <v>1026.5999999999999</v>
      </c>
      <c r="D102" s="130">
        <v>88.12</v>
      </c>
    </row>
    <row r="103" spans="1:4" ht="12.75" x14ac:dyDescent="0.2">
      <c r="A103" s="145" t="s">
        <v>195</v>
      </c>
      <c r="B103" s="146">
        <v>8705</v>
      </c>
      <c r="C103" s="146">
        <v>3744.27</v>
      </c>
      <c r="D103" s="147">
        <v>43.01</v>
      </c>
    </row>
    <row r="104" spans="1:4" ht="12.75" x14ac:dyDescent="0.2">
      <c r="A104" s="132" t="s">
        <v>18</v>
      </c>
      <c r="B104" s="129">
        <v>8703</v>
      </c>
      <c r="C104" s="129">
        <v>3742.27</v>
      </c>
      <c r="D104" s="130">
        <v>43</v>
      </c>
    </row>
    <row r="105" spans="1:4" ht="12.75" x14ac:dyDescent="0.2">
      <c r="A105" s="132" t="s">
        <v>117</v>
      </c>
      <c r="B105" s="129">
        <v>4960</v>
      </c>
      <c r="C105" s="129">
        <v>1850</v>
      </c>
      <c r="D105" s="130">
        <v>37.299999999999997</v>
      </c>
    </row>
    <row r="106" spans="1:4" ht="12.75" x14ac:dyDescent="0.2">
      <c r="A106" s="132" t="s">
        <v>120</v>
      </c>
      <c r="B106" s="129">
        <v>1831</v>
      </c>
      <c r="C106" s="129">
        <v>1831</v>
      </c>
      <c r="D106" s="130">
        <v>100</v>
      </c>
    </row>
    <row r="107" spans="1:4" ht="12.75" x14ac:dyDescent="0.2">
      <c r="A107" s="132" t="s">
        <v>123</v>
      </c>
      <c r="B107" s="129">
        <v>1850</v>
      </c>
      <c r="C107" s="130"/>
      <c r="D107" s="130"/>
    </row>
    <row r="108" spans="1:4" ht="12.75" x14ac:dyDescent="0.2">
      <c r="A108" s="132" t="s">
        <v>131</v>
      </c>
      <c r="B108" s="130">
        <v>62</v>
      </c>
      <c r="C108" s="130">
        <v>61.27</v>
      </c>
      <c r="D108" s="130">
        <v>98.82</v>
      </c>
    </row>
    <row r="109" spans="1:4" ht="12.75" x14ac:dyDescent="0.2">
      <c r="A109" s="132" t="s">
        <v>194</v>
      </c>
      <c r="B109" s="130">
        <v>2</v>
      </c>
      <c r="C109" s="130">
        <v>2</v>
      </c>
      <c r="D109" s="130">
        <v>100</v>
      </c>
    </row>
    <row r="110" spans="1:4" ht="12.75" x14ac:dyDescent="0.2">
      <c r="A110" s="132" t="s">
        <v>164</v>
      </c>
      <c r="B110" s="130">
        <v>2</v>
      </c>
      <c r="C110" s="130">
        <v>2</v>
      </c>
      <c r="D110" s="130">
        <v>100</v>
      </c>
    </row>
    <row r="111" spans="1:4" ht="12.75" x14ac:dyDescent="0.2">
      <c r="A111" s="142" t="s">
        <v>166</v>
      </c>
      <c r="B111" s="143">
        <v>288895</v>
      </c>
      <c r="C111" s="143">
        <v>283226.32</v>
      </c>
      <c r="D111" s="144">
        <v>98.04</v>
      </c>
    </row>
    <row r="112" spans="1:4" ht="12.75" x14ac:dyDescent="0.2">
      <c r="A112" s="145" t="s">
        <v>159</v>
      </c>
      <c r="B112" s="146">
        <v>208530</v>
      </c>
      <c r="C112" s="146">
        <v>207491.59</v>
      </c>
      <c r="D112" s="147">
        <v>99.5</v>
      </c>
    </row>
    <row r="113" spans="1:4" ht="12.75" x14ac:dyDescent="0.2">
      <c r="A113" s="132" t="s">
        <v>13</v>
      </c>
      <c r="B113" s="129">
        <v>205190</v>
      </c>
      <c r="C113" s="129">
        <v>204169.99</v>
      </c>
      <c r="D113" s="130">
        <v>99.5</v>
      </c>
    </row>
    <row r="114" spans="1:4" ht="12.75" x14ac:dyDescent="0.2">
      <c r="A114" s="132" t="s">
        <v>103</v>
      </c>
      <c r="B114" s="129">
        <v>168000</v>
      </c>
      <c r="C114" s="129">
        <v>168000</v>
      </c>
      <c r="D114" s="130">
        <v>100</v>
      </c>
    </row>
    <row r="115" spans="1:4" ht="12.75" x14ac:dyDescent="0.2">
      <c r="A115" s="132" t="s">
        <v>104</v>
      </c>
      <c r="B115" s="129">
        <v>4940</v>
      </c>
      <c r="C115" s="129">
        <v>3636.88</v>
      </c>
      <c r="D115" s="130">
        <v>73.62</v>
      </c>
    </row>
    <row r="116" spans="1:4" ht="12.75" x14ac:dyDescent="0.2">
      <c r="A116" s="132" t="s">
        <v>105</v>
      </c>
      <c r="B116" s="130">
        <v>500</v>
      </c>
      <c r="C116" s="130">
        <v>500</v>
      </c>
      <c r="D116" s="130">
        <v>100</v>
      </c>
    </row>
    <row r="117" spans="1:4" ht="12.75" x14ac:dyDescent="0.2">
      <c r="A117" s="132" t="s">
        <v>107</v>
      </c>
      <c r="B117" s="130">
        <v>450</v>
      </c>
      <c r="C117" s="130">
        <v>441.44</v>
      </c>
      <c r="D117" s="130">
        <v>98.1</v>
      </c>
    </row>
    <row r="118" spans="1:4" ht="12.75" x14ac:dyDescent="0.2">
      <c r="A118" s="132" t="s">
        <v>108</v>
      </c>
      <c r="B118" s="129">
        <v>3300</v>
      </c>
      <c r="C118" s="129">
        <v>3600</v>
      </c>
      <c r="D118" s="130">
        <v>109.09</v>
      </c>
    </row>
    <row r="119" spans="1:4" ht="12.75" x14ac:dyDescent="0.2">
      <c r="A119" s="132" t="s">
        <v>110</v>
      </c>
      <c r="B119" s="129">
        <v>28000</v>
      </c>
      <c r="C119" s="129">
        <v>27991.67</v>
      </c>
      <c r="D119" s="130">
        <v>99.97</v>
      </c>
    </row>
    <row r="120" spans="1:4" ht="12.75" x14ac:dyDescent="0.2">
      <c r="A120" s="132" t="s">
        <v>18</v>
      </c>
      <c r="B120" s="129">
        <v>3340</v>
      </c>
      <c r="C120" s="129">
        <v>3321.6</v>
      </c>
      <c r="D120" s="130">
        <v>99.45</v>
      </c>
    </row>
    <row r="121" spans="1:4" ht="12.75" x14ac:dyDescent="0.2">
      <c r="A121" s="132" t="s">
        <v>114</v>
      </c>
      <c r="B121" s="130">
        <v>90</v>
      </c>
      <c r="C121" s="130">
        <v>90</v>
      </c>
      <c r="D121" s="130">
        <v>100</v>
      </c>
    </row>
    <row r="122" spans="1:4" ht="12.75" x14ac:dyDescent="0.2">
      <c r="A122" s="132" t="s">
        <v>116</v>
      </c>
      <c r="B122" s="130">
        <v>100</v>
      </c>
      <c r="C122" s="130">
        <v>99.74</v>
      </c>
      <c r="D122" s="130">
        <v>99.74</v>
      </c>
    </row>
    <row r="123" spans="1:4" ht="12.75" x14ac:dyDescent="0.2">
      <c r="A123" s="132" t="s">
        <v>111</v>
      </c>
      <c r="B123" s="129">
        <v>2900</v>
      </c>
      <c r="C123" s="129">
        <v>2881.86</v>
      </c>
      <c r="D123" s="130">
        <v>99.37</v>
      </c>
    </row>
    <row r="124" spans="1:4" ht="12.75" x14ac:dyDescent="0.2">
      <c r="A124" s="132" t="s">
        <v>196</v>
      </c>
      <c r="B124" s="130">
        <v>250</v>
      </c>
      <c r="C124" s="130">
        <v>250</v>
      </c>
      <c r="D124" s="130">
        <v>100</v>
      </c>
    </row>
    <row r="125" spans="1:4" ht="12.75" x14ac:dyDescent="0.2">
      <c r="A125" s="145" t="s">
        <v>224</v>
      </c>
      <c r="B125" s="146">
        <v>78150</v>
      </c>
      <c r="C125" s="146">
        <v>73520.259999999995</v>
      </c>
      <c r="D125" s="147">
        <v>94.08</v>
      </c>
    </row>
    <row r="126" spans="1:4" ht="12.75" x14ac:dyDescent="0.2">
      <c r="A126" s="132" t="s">
        <v>18</v>
      </c>
      <c r="B126" s="129">
        <v>77915</v>
      </c>
      <c r="C126" s="129">
        <v>73308.960000000006</v>
      </c>
      <c r="D126" s="130">
        <v>94.09</v>
      </c>
    </row>
    <row r="127" spans="1:4" ht="12.75" x14ac:dyDescent="0.2">
      <c r="A127" s="132" t="s">
        <v>167</v>
      </c>
      <c r="B127" s="130">
        <v>500</v>
      </c>
      <c r="C127" s="130">
        <v>351</v>
      </c>
      <c r="D127" s="130">
        <v>70.2</v>
      </c>
    </row>
    <row r="128" spans="1:4" ht="12.75" x14ac:dyDescent="0.2">
      <c r="A128" s="132" t="s">
        <v>119</v>
      </c>
      <c r="B128" s="129">
        <v>1000</v>
      </c>
      <c r="C128" s="130">
        <v>932.62</v>
      </c>
      <c r="D128" s="130">
        <v>93.26</v>
      </c>
    </row>
    <row r="129" spans="1:4" ht="12.75" x14ac:dyDescent="0.2">
      <c r="A129" s="132" t="s">
        <v>121</v>
      </c>
      <c r="B129" s="129">
        <v>2500</v>
      </c>
      <c r="C129" s="129">
        <v>2044.08</v>
      </c>
      <c r="D129" s="130">
        <v>81.760000000000005</v>
      </c>
    </row>
    <row r="130" spans="1:4" ht="12.75" x14ac:dyDescent="0.2">
      <c r="A130" s="132" t="s">
        <v>122</v>
      </c>
      <c r="B130" s="129">
        <v>2300</v>
      </c>
      <c r="C130" s="129">
        <v>2526.79</v>
      </c>
      <c r="D130" s="130">
        <v>109.86</v>
      </c>
    </row>
    <row r="131" spans="1:4" ht="12.75" x14ac:dyDescent="0.2">
      <c r="A131" s="132" t="s">
        <v>123</v>
      </c>
      <c r="B131" s="129">
        <v>1000</v>
      </c>
      <c r="C131" s="129">
        <v>2905.51</v>
      </c>
      <c r="D131" s="130">
        <v>290.55</v>
      </c>
    </row>
    <row r="132" spans="1:4" ht="12.75" x14ac:dyDescent="0.2">
      <c r="A132" s="132" t="s">
        <v>168</v>
      </c>
      <c r="B132" s="129">
        <v>50000</v>
      </c>
      <c r="C132" s="129">
        <v>36962.58</v>
      </c>
      <c r="D132" s="130">
        <v>73.930000000000007</v>
      </c>
    </row>
    <row r="133" spans="1:4" ht="12.75" x14ac:dyDescent="0.2">
      <c r="A133" s="132" t="s">
        <v>129</v>
      </c>
      <c r="B133" s="129">
        <v>1000</v>
      </c>
      <c r="C133" s="129">
        <v>3383.43</v>
      </c>
      <c r="D133" s="130">
        <v>338.34</v>
      </c>
    </row>
    <row r="134" spans="1:4" ht="12.75" x14ac:dyDescent="0.2">
      <c r="A134" s="132" t="s">
        <v>130</v>
      </c>
      <c r="B134" s="129">
        <v>1500</v>
      </c>
      <c r="C134" s="129">
        <v>1197.69</v>
      </c>
      <c r="D134" s="130">
        <v>79.849999999999994</v>
      </c>
    </row>
    <row r="135" spans="1:4" ht="12.75" x14ac:dyDescent="0.2">
      <c r="A135" s="132" t="s">
        <v>131</v>
      </c>
      <c r="B135" s="129">
        <v>3000</v>
      </c>
      <c r="C135" s="129">
        <v>2604.04</v>
      </c>
      <c r="D135" s="130">
        <v>86.8</v>
      </c>
    </row>
    <row r="136" spans="1:4" ht="12.75" x14ac:dyDescent="0.2">
      <c r="A136" s="132" t="s">
        <v>132</v>
      </c>
      <c r="B136" s="130">
        <v>590</v>
      </c>
      <c r="C136" s="130">
        <v>587.76</v>
      </c>
      <c r="D136" s="130">
        <v>99.62</v>
      </c>
    </row>
    <row r="137" spans="1:4" ht="12.75" x14ac:dyDescent="0.2">
      <c r="A137" s="132" t="s">
        <v>135</v>
      </c>
      <c r="B137" s="128"/>
      <c r="C137" s="129">
        <v>2592.5</v>
      </c>
      <c r="D137" s="130"/>
    </row>
    <row r="138" spans="1:4" ht="12.75" x14ac:dyDescent="0.2">
      <c r="A138" s="132" t="s">
        <v>136</v>
      </c>
      <c r="B138" s="129">
        <v>6700</v>
      </c>
      <c r="C138" s="129">
        <v>6574.16</v>
      </c>
      <c r="D138" s="130">
        <v>98.12</v>
      </c>
    </row>
    <row r="139" spans="1:4" ht="12.75" x14ac:dyDescent="0.2">
      <c r="A139" s="132" t="s">
        <v>192</v>
      </c>
      <c r="B139" s="130">
        <v>250</v>
      </c>
      <c r="C139" s="130">
        <v>248.85</v>
      </c>
      <c r="D139" s="130">
        <v>99.54</v>
      </c>
    </row>
    <row r="140" spans="1:4" ht="12.75" x14ac:dyDescent="0.2">
      <c r="A140" s="132" t="s">
        <v>143</v>
      </c>
      <c r="B140" s="130">
        <v>150</v>
      </c>
      <c r="C140" s="130">
        <v>73.8</v>
      </c>
      <c r="D140" s="130">
        <v>49.2</v>
      </c>
    </row>
    <row r="141" spans="1:4" ht="12.75" x14ac:dyDescent="0.2">
      <c r="A141" s="132" t="s">
        <v>170</v>
      </c>
      <c r="B141" s="129">
        <v>1300</v>
      </c>
      <c r="C141" s="130">
        <v>995.4</v>
      </c>
      <c r="D141" s="130">
        <v>76.569999999999993</v>
      </c>
    </row>
    <row r="142" spans="1:4" ht="12.75" x14ac:dyDescent="0.2">
      <c r="A142" s="132" t="s">
        <v>196</v>
      </c>
      <c r="B142" s="130">
        <v>625</v>
      </c>
      <c r="C142" s="130">
        <v>942.27</v>
      </c>
      <c r="D142" s="130">
        <v>150.76</v>
      </c>
    </row>
    <row r="143" spans="1:4" ht="12.75" x14ac:dyDescent="0.2">
      <c r="A143" s="132" t="s">
        <v>144</v>
      </c>
      <c r="B143" s="128"/>
      <c r="C143" s="129">
        <v>3000</v>
      </c>
      <c r="D143" s="130"/>
    </row>
    <row r="144" spans="1:4" ht="12.75" x14ac:dyDescent="0.2">
      <c r="A144" s="132" t="s">
        <v>152</v>
      </c>
      <c r="B144" s="129">
        <v>2500</v>
      </c>
      <c r="C144" s="129">
        <v>3115.2</v>
      </c>
      <c r="D144" s="130">
        <v>124.61</v>
      </c>
    </row>
    <row r="145" spans="1:4" ht="12.75" x14ac:dyDescent="0.2">
      <c r="A145" s="132" t="s">
        <v>156</v>
      </c>
      <c r="B145" s="129">
        <v>3000</v>
      </c>
      <c r="C145" s="129">
        <v>2271.2800000000002</v>
      </c>
      <c r="D145" s="130">
        <v>75.709999999999994</v>
      </c>
    </row>
    <row r="146" spans="1:4" ht="12.75" x14ac:dyDescent="0.2">
      <c r="A146" s="132" t="s">
        <v>43</v>
      </c>
      <c r="B146" s="130">
        <v>185</v>
      </c>
      <c r="C146" s="130">
        <v>200.51</v>
      </c>
      <c r="D146" s="130">
        <v>108.38</v>
      </c>
    </row>
    <row r="147" spans="1:4" ht="12.75" x14ac:dyDescent="0.2">
      <c r="A147" s="132" t="s">
        <v>157</v>
      </c>
      <c r="B147" s="130">
        <v>185</v>
      </c>
      <c r="C147" s="130">
        <v>200.51</v>
      </c>
      <c r="D147" s="130">
        <v>108.38</v>
      </c>
    </row>
    <row r="148" spans="1:4" ht="12.75" x14ac:dyDescent="0.2">
      <c r="A148" s="132" t="s">
        <v>49</v>
      </c>
      <c r="B148" s="130">
        <v>50</v>
      </c>
      <c r="C148" s="130">
        <v>10.79</v>
      </c>
      <c r="D148" s="130">
        <v>21.58</v>
      </c>
    </row>
    <row r="149" spans="1:4" ht="12.75" x14ac:dyDescent="0.2">
      <c r="A149" s="132" t="s">
        <v>181</v>
      </c>
      <c r="B149" s="130">
        <v>50</v>
      </c>
      <c r="C149" s="130">
        <v>10.79</v>
      </c>
      <c r="D149" s="130">
        <v>21.58</v>
      </c>
    </row>
    <row r="150" spans="1:4" ht="12.75" x14ac:dyDescent="0.2">
      <c r="A150" s="145" t="s">
        <v>195</v>
      </c>
      <c r="B150" s="146">
        <v>2215</v>
      </c>
      <c r="C150" s="146">
        <v>2214.4699999999998</v>
      </c>
      <c r="D150" s="147">
        <v>99.98</v>
      </c>
    </row>
    <row r="151" spans="1:4" ht="12.75" x14ac:dyDescent="0.2">
      <c r="A151" s="132" t="s">
        <v>18</v>
      </c>
      <c r="B151" s="129">
        <v>2215</v>
      </c>
      <c r="C151" s="129">
        <v>2214.4699999999998</v>
      </c>
      <c r="D151" s="130">
        <v>99.98</v>
      </c>
    </row>
    <row r="152" spans="1:4" ht="12.75" x14ac:dyDescent="0.2">
      <c r="A152" s="132" t="s">
        <v>168</v>
      </c>
      <c r="B152" s="129">
        <v>2215</v>
      </c>
      <c r="C152" s="129">
        <v>2214.4699999999998</v>
      </c>
      <c r="D152" s="130">
        <v>99.98</v>
      </c>
    </row>
    <row r="153" spans="1:4" ht="12.75" x14ac:dyDescent="0.2">
      <c r="A153" s="142" t="s">
        <v>173</v>
      </c>
      <c r="B153" s="143">
        <v>273380</v>
      </c>
      <c r="C153" s="143">
        <v>273313.8</v>
      </c>
      <c r="D153" s="144">
        <v>99.98</v>
      </c>
    </row>
    <row r="154" spans="1:4" ht="12.75" x14ac:dyDescent="0.2">
      <c r="A154" s="145" t="s">
        <v>159</v>
      </c>
      <c r="B154" s="146">
        <v>273380</v>
      </c>
      <c r="C154" s="146">
        <v>273313.8</v>
      </c>
      <c r="D154" s="147">
        <v>99.98</v>
      </c>
    </row>
    <row r="155" spans="1:4" ht="12.75" x14ac:dyDescent="0.2">
      <c r="A155" s="132" t="s">
        <v>18</v>
      </c>
      <c r="B155" s="129">
        <v>273380</v>
      </c>
      <c r="C155" s="129">
        <v>273313.8</v>
      </c>
      <c r="D155" s="130">
        <v>99.98</v>
      </c>
    </row>
    <row r="156" spans="1:4" ht="12.75" x14ac:dyDescent="0.2">
      <c r="A156" s="132" t="s">
        <v>135</v>
      </c>
      <c r="B156" s="129">
        <v>273380</v>
      </c>
      <c r="C156" s="129">
        <v>273313.8</v>
      </c>
      <c r="D156" s="130">
        <v>99.98</v>
      </c>
    </row>
    <row r="157" spans="1:4" ht="12.75" x14ac:dyDescent="0.2">
      <c r="A157" s="142" t="s">
        <v>174</v>
      </c>
      <c r="B157" s="143">
        <v>32095</v>
      </c>
      <c r="C157" s="143">
        <v>32029.95</v>
      </c>
      <c r="D157" s="144">
        <v>99.8</v>
      </c>
    </row>
    <row r="158" spans="1:4" ht="12.75" x14ac:dyDescent="0.2">
      <c r="A158" s="145" t="s">
        <v>159</v>
      </c>
      <c r="B158" s="146">
        <v>32095</v>
      </c>
      <c r="C158" s="146">
        <v>32029.95</v>
      </c>
      <c r="D158" s="147">
        <v>99.8</v>
      </c>
    </row>
    <row r="159" spans="1:4" ht="12.75" x14ac:dyDescent="0.2">
      <c r="A159" s="132" t="s">
        <v>13</v>
      </c>
      <c r="B159" s="129">
        <v>31100</v>
      </c>
      <c r="C159" s="129">
        <v>31050.97</v>
      </c>
      <c r="D159" s="130">
        <v>99.84</v>
      </c>
    </row>
    <row r="160" spans="1:4" ht="12.75" x14ac:dyDescent="0.2">
      <c r="A160" s="132" t="s">
        <v>103</v>
      </c>
      <c r="B160" s="129">
        <v>26000</v>
      </c>
      <c r="C160" s="129">
        <v>26000</v>
      </c>
      <c r="D160" s="130">
        <v>100</v>
      </c>
    </row>
    <row r="161" spans="1:4" ht="12.75" x14ac:dyDescent="0.2">
      <c r="A161" s="132" t="s">
        <v>104</v>
      </c>
      <c r="B161" s="130">
        <v>400</v>
      </c>
      <c r="C161" s="130">
        <v>400</v>
      </c>
      <c r="D161" s="130">
        <v>100</v>
      </c>
    </row>
    <row r="162" spans="1:4" ht="12.75" x14ac:dyDescent="0.2">
      <c r="A162" s="132" t="s">
        <v>105</v>
      </c>
      <c r="B162" s="130">
        <v>100</v>
      </c>
      <c r="C162" s="130">
        <v>100</v>
      </c>
      <c r="D162" s="130">
        <v>100</v>
      </c>
    </row>
    <row r="163" spans="1:4" ht="12.75" x14ac:dyDescent="0.2">
      <c r="A163" s="132" t="s">
        <v>108</v>
      </c>
      <c r="B163" s="130">
        <v>300</v>
      </c>
      <c r="C163" s="130">
        <v>300</v>
      </c>
      <c r="D163" s="130">
        <v>100</v>
      </c>
    </row>
    <row r="164" spans="1:4" ht="12.75" x14ac:dyDescent="0.2">
      <c r="A164" s="132" t="s">
        <v>110</v>
      </c>
      <c r="B164" s="129">
        <v>4300</v>
      </c>
      <c r="C164" s="129">
        <v>4250.97</v>
      </c>
      <c r="D164" s="130">
        <v>98.86</v>
      </c>
    </row>
    <row r="165" spans="1:4" ht="12.75" x14ac:dyDescent="0.2">
      <c r="A165" s="132" t="s">
        <v>18</v>
      </c>
      <c r="B165" s="130">
        <v>995</v>
      </c>
      <c r="C165" s="130">
        <v>978.98</v>
      </c>
      <c r="D165" s="130">
        <v>98.39</v>
      </c>
    </row>
    <row r="166" spans="1:4" ht="12.75" x14ac:dyDescent="0.2">
      <c r="A166" s="132" t="s">
        <v>114</v>
      </c>
      <c r="B166" s="130">
        <v>180</v>
      </c>
      <c r="C166" s="130">
        <v>180</v>
      </c>
      <c r="D166" s="130">
        <v>100</v>
      </c>
    </row>
    <row r="167" spans="1:4" ht="12.75" x14ac:dyDescent="0.2">
      <c r="A167" s="132" t="s">
        <v>115</v>
      </c>
      <c r="B167" s="130">
        <v>230</v>
      </c>
      <c r="C167" s="130">
        <v>223.6</v>
      </c>
      <c r="D167" s="130">
        <v>97.22</v>
      </c>
    </row>
    <row r="168" spans="1:4" ht="12.75" x14ac:dyDescent="0.2">
      <c r="A168" s="132" t="s">
        <v>116</v>
      </c>
      <c r="B168" s="130">
        <v>65</v>
      </c>
      <c r="C168" s="130">
        <v>64.430000000000007</v>
      </c>
      <c r="D168" s="130">
        <v>99.12</v>
      </c>
    </row>
    <row r="169" spans="1:4" ht="12.75" x14ac:dyDescent="0.2">
      <c r="A169" s="132" t="s">
        <v>111</v>
      </c>
      <c r="B169" s="130">
        <v>520</v>
      </c>
      <c r="C169" s="130">
        <v>510.95</v>
      </c>
      <c r="D169" s="130">
        <v>98.26</v>
      </c>
    </row>
    <row r="170" spans="1:4" ht="12.75" x14ac:dyDescent="0.2">
      <c r="A170" s="142" t="s">
        <v>175</v>
      </c>
      <c r="B170" s="143">
        <v>230592</v>
      </c>
      <c r="C170" s="143">
        <v>229703.94</v>
      </c>
      <c r="D170" s="144">
        <v>99.61</v>
      </c>
    </row>
    <row r="171" spans="1:4" ht="12.75" x14ac:dyDescent="0.2">
      <c r="A171" s="145" t="s">
        <v>159</v>
      </c>
      <c r="B171" s="146">
        <v>198092</v>
      </c>
      <c r="C171" s="146">
        <v>197203.94</v>
      </c>
      <c r="D171" s="147">
        <v>99.55</v>
      </c>
    </row>
    <row r="172" spans="1:4" ht="12.75" x14ac:dyDescent="0.2">
      <c r="A172" s="132" t="s">
        <v>13</v>
      </c>
      <c r="B172" s="129">
        <v>194042</v>
      </c>
      <c r="C172" s="129">
        <v>193162.22</v>
      </c>
      <c r="D172" s="130">
        <v>99.55</v>
      </c>
    </row>
    <row r="173" spans="1:4" ht="12.75" x14ac:dyDescent="0.2">
      <c r="A173" s="132" t="s">
        <v>103</v>
      </c>
      <c r="B173" s="129">
        <v>153000</v>
      </c>
      <c r="C173" s="129">
        <v>153600.81</v>
      </c>
      <c r="D173" s="130">
        <v>100.39</v>
      </c>
    </row>
    <row r="174" spans="1:4" ht="12.75" x14ac:dyDescent="0.2">
      <c r="A174" s="132" t="s">
        <v>104</v>
      </c>
      <c r="B174" s="129">
        <v>7000</v>
      </c>
      <c r="C174" s="129">
        <v>6700</v>
      </c>
      <c r="D174" s="130">
        <v>95.71</v>
      </c>
    </row>
    <row r="175" spans="1:4" ht="12.75" x14ac:dyDescent="0.2">
      <c r="A175" s="132" t="s">
        <v>105</v>
      </c>
      <c r="B175" s="129">
        <v>1200</v>
      </c>
      <c r="C175" s="129">
        <v>1200</v>
      </c>
      <c r="D175" s="130">
        <v>100</v>
      </c>
    </row>
    <row r="176" spans="1:4" ht="12.75" x14ac:dyDescent="0.2">
      <c r="A176" s="132" t="s">
        <v>107</v>
      </c>
      <c r="B176" s="130">
        <v>442</v>
      </c>
      <c r="C176" s="130">
        <v>441.44</v>
      </c>
      <c r="D176" s="130">
        <v>99.87</v>
      </c>
    </row>
    <row r="177" spans="1:4" ht="12.75" x14ac:dyDescent="0.2">
      <c r="A177" s="132" t="s">
        <v>108</v>
      </c>
      <c r="B177" s="129">
        <v>6900</v>
      </c>
      <c r="C177" s="129">
        <v>6000</v>
      </c>
      <c r="D177" s="130">
        <v>86.96</v>
      </c>
    </row>
    <row r="178" spans="1:4" ht="12.75" x14ac:dyDescent="0.2">
      <c r="A178" s="132" t="s">
        <v>110</v>
      </c>
      <c r="B178" s="129">
        <v>25500</v>
      </c>
      <c r="C178" s="129">
        <v>25219.97</v>
      </c>
      <c r="D178" s="130">
        <v>98.9</v>
      </c>
    </row>
    <row r="179" spans="1:4" ht="12.75" x14ac:dyDescent="0.2">
      <c r="A179" s="132" t="s">
        <v>18</v>
      </c>
      <c r="B179" s="129">
        <v>4050</v>
      </c>
      <c r="C179" s="129">
        <v>4041.72</v>
      </c>
      <c r="D179" s="130">
        <v>99.8</v>
      </c>
    </row>
    <row r="180" spans="1:4" ht="12.75" x14ac:dyDescent="0.2">
      <c r="A180" s="132" t="s">
        <v>114</v>
      </c>
      <c r="B180" s="130">
        <v>790</v>
      </c>
      <c r="C180" s="130">
        <v>783.49</v>
      </c>
      <c r="D180" s="130">
        <v>99.18</v>
      </c>
    </row>
    <row r="181" spans="1:4" ht="12.75" x14ac:dyDescent="0.2">
      <c r="A181" s="132" t="s">
        <v>111</v>
      </c>
      <c r="B181" s="129">
        <v>3260</v>
      </c>
      <c r="C181" s="129">
        <v>3258.23</v>
      </c>
      <c r="D181" s="130">
        <v>99.95</v>
      </c>
    </row>
    <row r="182" spans="1:4" ht="12.75" x14ac:dyDescent="0.2">
      <c r="A182" s="145" t="s">
        <v>225</v>
      </c>
      <c r="B182" s="146">
        <v>32500</v>
      </c>
      <c r="C182" s="146">
        <v>32500</v>
      </c>
      <c r="D182" s="147">
        <v>100</v>
      </c>
    </row>
    <row r="183" spans="1:4" ht="12.75" x14ac:dyDescent="0.2">
      <c r="A183" s="132" t="s">
        <v>13</v>
      </c>
      <c r="B183" s="129">
        <v>31730</v>
      </c>
      <c r="C183" s="129">
        <v>31730.240000000002</v>
      </c>
      <c r="D183" s="130">
        <v>100</v>
      </c>
    </row>
    <row r="184" spans="1:4" ht="12.75" x14ac:dyDescent="0.2">
      <c r="A184" s="132" t="s">
        <v>103</v>
      </c>
      <c r="B184" s="129">
        <v>26664</v>
      </c>
      <c r="C184" s="129">
        <v>26664.95</v>
      </c>
      <c r="D184" s="130">
        <v>100</v>
      </c>
    </row>
    <row r="185" spans="1:4" ht="12.75" x14ac:dyDescent="0.2">
      <c r="A185" s="132" t="s">
        <v>104</v>
      </c>
      <c r="B185" s="130">
        <v>700</v>
      </c>
      <c r="C185" s="130">
        <v>700</v>
      </c>
      <c r="D185" s="130">
        <v>100</v>
      </c>
    </row>
    <row r="186" spans="1:4" ht="12.75" x14ac:dyDescent="0.2">
      <c r="A186" s="132" t="s">
        <v>110</v>
      </c>
      <c r="B186" s="129">
        <v>4366</v>
      </c>
      <c r="C186" s="129">
        <v>4365.29</v>
      </c>
      <c r="D186" s="130">
        <v>99.98</v>
      </c>
    </row>
    <row r="187" spans="1:4" ht="12.75" x14ac:dyDescent="0.2">
      <c r="A187" s="132" t="s">
        <v>18</v>
      </c>
      <c r="B187" s="130">
        <v>770</v>
      </c>
      <c r="C187" s="130">
        <v>769.76</v>
      </c>
      <c r="D187" s="130">
        <v>99.97</v>
      </c>
    </row>
    <row r="188" spans="1:4" ht="12.75" x14ac:dyDescent="0.2">
      <c r="A188" s="132" t="s">
        <v>111</v>
      </c>
      <c r="B188" s="130">
        <v>770</v>
      </c>
      <c r="C188" s="130">
        <v>769.76</v>
      </c>
      <c r="D188" s="130">
        <v>99.97</v>
      </c>
    </row>
    <row r="189" spans="1:4" ht="12.75" x14ac:dyDescent="0.2">
      <c r="A189" s="142" t="s">
        <v>176</v>
      </c>
      <c r="B189" s="143">
        <v>7932</v>
      </c>
      <c r="C189" s="143">
        <v>7829.13</v>
      </c>
      <c r="D189" s="144">
        <v>98.7</v>
      </c>
    </row>
    <row r="190" spans="1:4" ht="12.75" x14ac:dyDescent="0.2">
      <c r="A190" s="145" t="s">
        <v>159</v>
      </c>
      <c r="B190" s="146">
        <v>4500</v>
      </c>
      <c r="C190" s="146">
        <v>4458.03</v>
      </c>
      <c r="D190" s="147">
        <v>99.07</v>
      </c>
    </row>
    <row r="191" spans="1:4" ht="12.75" x14ac:dyDescent="0.2">
      <c r="A191" s="132" t="s">
        <v>18</v>
      </c>
      <c r="B191" s="129">
        <v>4500</v>
      </c>
      <c r="C191" s="129">
        <v>4458.03</v>
      </c>
      <c r="D191" s="130">
        <v>99.07</v>
      </c>
    </row>
    <row r="192" spans="1:4" ht="12.75" x14ac:dyDescent="0.2">
      <c r="A192" s="132" t="s">
        <v>177</v>
      </c>
      <c r="B192" s="129">
        <v>4500</v>
      </c>
      <c r="C192" s="129">
        <v>4458.03</v>
      </c>
      <c r="D192" s="130">
        <v>99.07</v>
      </c>
    </row>
    <row r="193" spans="1:4" ht="12.75" x14ac:dyDescent="0.2">
      <c r="A193" s="145" t="s">
        <v>224</v>
      </c>
      <c r="B193" s="146">
        <v>3432</v>
      </c>
      <c r="C193" s="146">
        <v>3371.1</v>
      </c>
      <c r="D193" s="147">
        <v>98.23</v>
      </c>
    </row>
    <row r="194" spans="1:4" ht="12.75" x14ac:dyDescent="0.2">
      <c r="A194" s="132" t="s">
        <v>18</v>
      </c>
      <c r="B194" s="129">
        <v>3432</v>
      </c>
      <c r="C194" s="129">
        <v>3371.1</v>
      </c>
      <c r="D194" s="130">
        <v>98.23</v>
      </c>
    </row>
    <row r="195" spans="1:4" ht="12.75" x14ac:dyDescent="0.2">
      <c r="A195" s="132" t="s">
        <v>114</v>
      </c>
      <c r="B195" s="130">
        <v>350</v>
      </c>
      <c r="C195" s="130">
        <v>314.8</v>
      </c>
      <c r="D195" s="130">
        <v>89.94</v>
      </c>
    </row>
    <row r="196" spans="1:4" ht="12.75" x14ac:dyDescent="0.2">
      <c r="A196" s="132" t="s">
        <v>123</v>
      </c>
      <c r="B196" s="129">
        <v>1100</v>
      </c>
      <c r="C196" s="129">
        <v>1074.79</v>
      </c>
      <c r="D196" s="130">
        <v>97.71</v>
      </c>
    </row>
    <row r="197" spans="1:4" ht="12.75" x14ac:dyDescent="0.2">
      <c r="A197" s="132" t="s">
        <v>177</v>
      </c>
      <c r="B197" s="129">
        <v>1982</v>
      </c>
      <c r="C197" s="129">
        <v>1981.51</v>
      </c>
      <c r="D197" s="130">
        <v>99.98</v>
      </c>
    </row>
    <row r="198" spans="1:4" ht="12.75" x14ac:dyDescent="0.2">
      <c r="A198" s="142" t="s">
        <v>179</v>
      </c>
      <c r="B198" s="143">
        <v>29400</v>
      </c>
      <c r="C198" s="143">
        <v>29340.12</v>
      </c>
      <c r="D198" s="144">
        <v>99.8</v>
      </c>
    </row>
    <row r="199" spans="1:4" ht="12.75" x14ac:dyDescent="0.2">
      <c r="A199" s="145" t="s">
        <v>224</v>
      </c>
      <c r="B199" s="146">
        <v>29400</v>
      </c>
      <c r="C199" s="146">
        <v>29340.12</v>
      </c>
      <c r="D199" s="147">
        <v>99.8</v>
      </c>
    </row>
    <row r="200" spans="1:4" ht="12.75" x14ac:dyDescent="0.2">
      <c r="A200" s="132" t="s">
        <v>49</v>
      </c>
      <c r="B200" s="129">
        <v>29400</v>
      </c>
      <c r="C200" s="129">
        <v>29340.12</v>
      </c>
      <c r="D200" s="130">
        <v>99.8</v>
      </c>
    </row>
    <row r="201" spans="1:4" ht="12.75" x14ac:dyDescent="0.2">
      <c r="A201" s="132" t="s">
        <v>181</v>
      </c>
      <c r="B201" s="129">
        <v>29400</v>
      </c>
      <c r="C201" s="129">
        <v>29340.12</v>
      </c>
      <c r="D201" s="130">
        <v>99.8</v>
      </c>
    </row>
    <row r="202" spans="1:4" ht="12.75" x14ac:dyDescent="0.2">
      <c r="A202" s="142" t="s">
        <v>182</v>
      </c>
      <c r="B202" s="143">
        <v>4250</v>
      </c>
      <c r="C202" s="143">
        <v>4210.9799999999996</v>
      </c>
      <c r="D202" s="144">
        <v>99.08</v>
      </c>
    </row>
    <row r="203" spans="1:4" ht="12.75" x14ac:dyDescent="0.2">
      <c r="A203" s="145" t="s">
        <v>159</v>
      </c>
      <c r="B203" s="146">
        <v>1250</v>
      </c>
      <c r="C203" s="146">
        <v>1210.98</v>
      </c>
      <c r="D203" s="147">
        <v>96.88</v>
      </c>
    </row>
    <row r="204" spans="1:4" ht="12.75" x14ac:dyDescent="0.2">
      <c r="A204" s="132" t="s">
        <v>18</v>
      </c>
      <c r="B204" s="129">
        <v>1250</v>
      </c>
      <c r="C204" s="129">
        <v>1210.98</v>
      </c>
      <c r="D204" s="130">
        <v>96.88</v>
      </c>
    </row>
    <row r="205" spans="1:4" ht="12.75" x14ac:dyDescent="0.2">
      <c r="A205" s="132" t="s">
        <v>168</v>
      </c>
      <c r="B205" s="129">
        <v>1250</v>
      </c>
      <c r="C205" s="129">
        <v>1210.98</v>
      </c>
      <c r="D205" s="130">
        <v>96.88</v>
      </c>
    </row>
    <row r="206" spans="1:4" ht="12.75" x14ac:dyDescent="0.2">
      <c r="A206" s="145" t="s">
        <v>226</v>
      </c>
      <c r="B206" s="148"/>
      <c r="C206" s="147"/>
      <c r="D206" s="147"/>
    </row>
    <row r="207" spans="1:4" ht="12.75" x14ac:dyDescent="0.2">
      <c r="A207" s="132" t="s">
        <v>18</v>
      </c>
      <c r="B207" s="130">
        <v>0</v>
      </c>
      <c r="C207" s="130">
        <v>0</v>
      </c>
      <c r="D207" s="130">
        <v>0</v>
      </c>
    </row>
    <row r="208" spans="1:4" ht="12.75" x14ac:dyDescent="0.2">
      <c r="A208" s="132" t="s">
        <v>168</v>
      </c>
      <c r="B208" s="128"/>
      <c r="C208" s="130"/>
      <c r="D208" s="130"/>
    </row>
    <row r="209" spans="1:4" ht="12.75" x14ac:dyDescent="0.2">
      <c r="A209" s="145" t="s">
        <v>225</v>
      </c>
      <c r="B209" s="146">
        <v>3000</v>
      </c>
      <c r="C209" s="146">
        <v>3000</v>
      </c>
      <c r="D209" s="147">
        <v>100</v>
      </c>
    </row>
    <row r="210" spans="1:4" ht="12.75" x14ac:dyDescent="0.2">
      <c r="A210" s="132" t="s">
        <v>18</v>
      </c>
      <c r="B210" s="129">
        <v>3000</v>
      </c>
      <c r="C210" s="129">
        <v>3000</v>
      </c>
      <c r="D210" s="130">
        <v>100</v>
      </c>
    </row>
    <row r="211" spans="1:4" ht="12.75" x14ac:dyDescent="0.2">
      <c r="A211" s="132" t="s">
        <v>168</v>
      </c>
      <c r="B211" s="129">
        <v>3000</v>
      </c>
      <c r="C211" s="129">
        <v>3000</v>
      </c>
      <c r="D211" s="130">
        <v>100</v>
      </c>
    </row>
    <row r="212" spans="1:4" ht="12.75" x14ac:dyDescent="0.2">
      <c r="A212" s="142" t="s">
        <v>183</v>
      </c>
      <c r="B212" s="143">
        <v>180000</v>
      </c>
      <c r="C212" s="143">
        <v>106486.72</v>
      </c>
      <c r="D212" s="144">
        <v>59.16</v>
      </c>
    </row>
    <row r="213" spans="1:4" ht="12.75" x14ac:dyDescent="0.2">
      <c r="A213" s="145" t="s">
        <v>224</v>
      </c>
      <c r="B213" s="146">
        <v>180000</v>
      </c>
      <c r="C213" s="146">
        <v>106486.72</v>
      </c>
      <c r="D213" s="147">
        <v>59.16</v>
      </c>
    </row>
    <row r="214" spans="1:4" ht="12.75" x14ac:dyDescent="0.2">
      <c r="A214" s="132" t="s">
        <v>18</v>
      </c>
      <c r="B214" s="129">
        <v>180000</v>
      </c>
      <c r="C214" s="129">
        <v>106486.72</v>
      </c>
      <c r="D214" s="130">
        <v>59.16</v>
      </c>
    </row>
    <row r="215" spans="1:4" ht="12.75" x14ac:dyDescent="0.2">
      <c r="A215" s="132" t="s">
        <v>168</v>
      </c>
      <c r="B215" s="129">
        <v>180000</v>
      </c>
      <c r="C215" s="129">
        <v>106486.72</v>
      </c>
      <c r="D215" s="130">
        <v>59.16</v>
      </c>
    </row>
    <row r="216" spans="1:4" ht="12.75" x14ac:dyDescent="0.2">
      <c r="A216" s="132" t="s">
        <v>200</v>
      </c>
      <c r="B216" s="129">
        <v>32000</v>
      </c>
      <c r="C216" s="129">
        <v>32000</v>
      </c>
      <c r="D216" s="130">
        <v>100</v>
      </c>
    </row>
    <row r="217" spans="1:4" ht="12.75" x14ac:dyDescent="0.2">
      <c r="A217" s="142" t="s">
        <v>184</v>
      </c>
      <c r="B217" s="143">
        <v>32000</v>
      </c>
      <c r="C217" s="143">
        <v>32000</v>
      </c>
      <c r="D217" s="144">
        <v>100</v>
      </c>
    </row>
    <row r="218" spans="1:4" ht="12.75" x14ac:dyDescent="0.2">
      <c r="A218" s="145" t="s">
        <v>221</v>
      </c>
      <c r="B218" s="146">
        <v>32000</v>
      </c>
      <c r="C218" s="146">
        <v>32000</v>
      </c>
      <c r="D218" s="147">
        <v>100</v>
      </c>
    </row>
    <row r="219" spans="1:4" ht="12.75" x14ac:dyDescent="0.2">
      <c r="A219" s="132" t="s">
        <v>49</v>
      </c>
      <c r="B219" s="129">
        <v>32000</v>
      </c>
      <c r="C219" s="129">
        <v>32000</v>
      </c>
      <c r="D219" s="130">
        <v>100</v>
      </c>
    </row>
    <row r="220" spans="1:4" ht="12.75" x14ac:dyDescent="0.2">
      <c r="A220" s="132" t="s">
        <v>172</v>
      </c>
      <c r="B220" s="129">
        <v>5980</v>
      </c>
      <c r="C220" s="129">
        <v>5980</v>
      </c>
      <c r="D220" s="130">
        <v>100</v>
      </c>
    </row>
    <row r="221" spans="1:4" ht="12.75" x14ac:dyDescent="0.2">
      <c r="A221" s="132" t="s">
        <v>165</v>
      </c>
      <c r="B221" s="129">
        <v>13510</v>
      </c>
      <c r="C221" s="129">
        <v>13511.25</v>
      </c>
      <c r="D221" s="130">
        <v>100.01</v>
      </c>
    </row>
    <row r="222" spans="1:4" ht="12.75" x14ac:dyDescent="0.2">
      <c r="A222" s="132" t="s">
        <v>186</v>
      </c>
      <c r="B222" s="129">
        <v>2013</v>
      </c>
      <c r="C222" s="129">
        <v>2012.5</v>
      </c>
      <c r="D222" s="130">
        <v>99.98</v>
      </c>
    </row>
    <row r="223" spans="1:4" ht="12.75" x14ac:dyDescent="0.2">
      <c r="A223" s="132" t="s">
        <v>187</v>
      </c>
      <c r="B223" s="129">
        <v>6997</v>
      </c>
      <c r="C223" s="129">
        <v>6996.25</v>
      </c>
      <c r="D223" s="130">
        <v>99.99</v>
      </c>
    </row>
    <row r="224" spans="1:4" ht="12.75" x14ac:dyDescent="0.2">
      <c r="A224" s="132" t="s">
        <v>181</v>
      </c>
      <c r="B224" s="129">
        <v>3500</v>
      </c>
      <c r="C224" s="129">
        <v>3500</v>
      </c>
      <c r="D224" s="130">
        <v>100</v>
      </c>
    </row>
  </sheetData>
  <mergeCells count="1">
    <mergeCell ref="A2:D2"/>
  </mergeCells>
  <pageMargins left="0.7" right="0.7" top="0.75" bottom="0.75" header="0.3" footer="0.3"/>
  <pageSetup paperSize="9" scale="6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Naslovna</vt:lpstr>
      <vt:lpstr>Sažetak</vt:lpstr>
      <vt:lpstr>Prihodi i rashodi-ek.klasif.</vt:lpstr>
      <vt:lpstr>Prihodi i rashodi -izvori fin.</vt:lpstr>
      <vt:lpstr>Rashodi prema funkcijskoj k. 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Ana</cp:lastModifiedBy>
  <cp:lastPrinted>2026-03-10T07:14:07Z</cp:lastPrinted>
  <dcterms:created xsi:type="dcterms:W3CDTF">2022-02-23T11:39:51Z</dcterms:created>
  <dcterms:modified xsi:type="dcterms:W3CDTF">2026-03-10T08:00:22Z</dcterms:modified>
</cp:coreProperties>
</file>