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\Desktop\FINANCIJE 2026\FP 2026\"/>
    </mc:Choice>
  </mc:AlternateContent>
  <xr:revisionPtr revIDLastSave="0" documentId="13_ncr:1_{85E91209-E69C-4FB1-B847-5FFD39A909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Posebni dio" sheetId="16" r:id="rId6"/>
    <sheet name="Račun financiranja po izvorima" sheetId="9" r:id="rId7"/>
    <sheet name="Račun financiranja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0" l="1"/>
  <c r="F22" i="10"/>
  <c r="J11" i="10"/>
  <c r="I11" i="10"/>
  <c r="J8" i="10"/>
  <c r="J14" i="10" s="1"/>
  <c r="I8" i="10"/>
  <c r="I14" i="10" s="1"/>
  <c r="H11" i="3"/>
  <c r="H10" i="3" s="1"/>
  <c r="G11" i="3"/>
  <c r="G10" i="3" s="1"/>
  <c r="H8" i="10"/>
  <c r="H31" i="3"/>
  <c r="G31" i="3"/>
  <c r="H25" i="3"/>
  <c r="G25" i="3"/>
  <c r="H24" i="3"/>
  <c r="G24" i="3"/>
  <c r="F42" i="8"/>
  <c r="E42" i="8"/>
  <c r="E31" i="8" s="1"/>
  <c r="F32" i="8"/>
  <c r="F31" i="8" s="1"/>
  <c r="E32" i="8"/>
  <c r="F11" i="8"/>
  <c r="F10" i="8" s="1"/>
  <c r="E11" i="8"/>
  <c r="E10" i="8" s="1"/>
  <c r="D11" i="8"/>
  <c r="D42" i="8"/>
  <c r="C42" i="8"/>
  <c r="C153" i="16"/>
  <c r="F423" i="16"/>
  <c r="E423" i="16"/>
  <c r="C423" i="16"/>
  <c r="B423" i="16"/>
  <c r="D423" i="16"/>
  <c r="C397" i="16"/>
  <c r="C396" i="16" s="1"/>
  <c r="C390" i="16" s="1"/>
  <c r="C374" i="16"/>
  <c r="C373" i="16" s="1"/>
  <c r="C349" i="16"/>
  <c r="C324" i="16"/>
  <c r="C323" i="16" s="1"/>
  <c r="C264" i="16"/>
  <c r="C263" i="16" s="1"/>
  <c r="C226" i="16"/>
  <c r="C172" i="16"/>
  <c r="C108" i="16"/>
  <c r="C8" i="16"/>
  <c r="C7" i="16" s="1"/>
  <c r="C6" i="16" s="1"/>
  <c r="C348" i="16" l="1"/>
  <c r="C225" i="16"/>
  <c r="C107" i="16"/>
  <c r="F407" i="16"/>
  <c r="E407" i="16"/>
  <c r="F402" i="16"/>
  <c r="E402" i="16"/>
  <c r="F374" i="16"/>
  <c r="F373" i="16" s="1"/>
  <c r="E374" i="16"/>
  <c r="E373" i="16" s="1"/>
  <c r="F363" i="16"/>
  <c r="E363" i="16"/>
  <c r="F350" i="16"/>
  <c r="E350" i="16"/>
  <c r="F338" i="16"/>
  <c r="F337" i="16" s="1"/>
  <c r="E338" i="16"/>
  <c r="E337" i="16" s="1"/>
  <c r="F325" i="16"/>
  <c r="E325" i="16"/>
  <c r="F285" i="16"/>
  <c r="E285" i="16"/>
  <c r="F269" i="16"/>
  <c r="F268" i="16" s="1"/>
  <c r="E269" i="16"/>
  <c r="E268" i="16" s="1"/>
  <c r="F241" i="16"/>
  <c r="F240" i="16" s="1"/>
  <c r="E241" i="16"/>
  <c r="E240" i="16" s="1"/>
  <c r="F231" i="16"/>
  <c r="F227" i="16" s="1"/>
  <c r="E231" i="16"/>
  <c r="E227" i="16" s="1"/>
  <c r="F188" i="16"/>
  <c r="F180" i="16" s="1"/>
  <c r="E188" i="16"/>
  <c r="E180" i="16" s="1"/>
  <c r="F173" i="16"/>
  <c r="E173" i="16"/>
  <c r="F132" i="16"/>
  <c r="E132" i="16"/>
  <c r="F129" i="16"/>
  <c r="E129" i="16"/>
  <c r="F126" i="16"/>
  <c r="E126" i="16"/>
  <c r="F109" i="16"/>
  <c r="E109" i="16"/>
  <c r="F100" i="16"/>
  <c r="E100" i="16"/>
  <c r="F91" i="16"/>
  <c r="F90" i="16" s="1"/>
  <c r="F86" i="16" s="1"/>
  <c r="E91" i="16"/>
  <c r="E90" i="16" s="1"/>
  <c r="E86" i="16" s="1"/>
  <c r="F69" i="16"/>
  <c r="E69" i="16"/>
  <c r="F65" i="16"/>
  <c r="E65" i="16"/>
  <c r="F62" i="16"/>
  <c r="E62" i="16"/>
  <c r="F57" i="16"/>
  <c r="E57" i="16"/>
  <c r="F55" i="16"/>
  <c r="E55" i="16"/>
  <c r="F53" i="16"/>
  <c r="E53" i="16"/>
  <c r="F47" i="16"/>
  <c r="E47" i="16"/>
  <c r="F41" i="16"/>
  <c r="E41" i="16"/>
  <c r="F38" i="16"/>
  <c r="E38" i="16"/>
  <c r="F35" i="16"/>
  <c r="E35" i="16"/>
  <c r="F33" i="16"/>
  <c r="E33" i="16"/>
  <c r="F30" i="16"/>
  <c r="E30" i="16"/>
  <c r="F27" i="16"/>
  <c r="E27" i="16"/>
  <c r="F24" i="16"/>
  <c r="E24" i="16"/>
  <c r="F18" i="16"/>
  <c r="E18" i="16"/>
  <c r="F14" i="16"/>
  <c r="E14" i="16"/>
  <c r="F10" i="16"/>
  <c r="E10" i="16"/>
  <c r="D47" i="16"/>
  <c r="D109" i="16"/>
  <c r="D10" i="8"/>
  <c r="D269" i="16"/>
  <c r="D268" i="16" s="1"/>
  <c r="D285" i="16"/>
  <c r="D188" i="16"/>
  <c r="D180" i="16" s="1"/>
  <c r="D173" i="16"/>
  <c r="D402" i="16"/>
  <c r="D407" i="16"/>
  <c r="D374" i="16"/>
  <c r="D373" i="16" s="1"/>
  <c r="D363" i="16"/>
  <c r="D350" i="16"/>
  <c r="D325" i="16"/>
  <c r="D338" i="16"/>
  <c r="D337" i="16" s="1"/>
  <c r="D241" i="16"/>
  <c r="D240" i="16" s="1"/>
  <c r="D231" i="16"/>
  <c r="C5" i="16" l="1"/>
  <c r="F264" i="16"/>
  <c r="F263" i="16" s="1"/>
  <c r="F397" i="16"/>
  <c r="F396" i="16" s="1"/>
  <c r="F390" i="16" s="1"/>
  <c r="E397" i="16"/>
  <c r="E396" i="16" s="1"/>
  <c r="E390" i="16" s="1"/>
  <c r="E324" i="16"/>
  <c r="F349" i="16"/>
  <c r="F348" i="16" s="1"/>
  <c r="F9" i="16"/>
  <c r="E125" i="16"/>
  <c r="E122" i="16" s="1"/>
  <c r="E108" i="16" s="1"/>
  <c r="F85" i="16"/>
  <c r="F84" i="16" s="1"/>
  <c r="F37" i="16"/>
  <c r="E9" i="16"/>
  <c r="F125" i="16"/>
  <c r="F122" i="16" s="1"/>
  <c r="F108" i="16" s="1"/>
  <c r="F17" i="16"/>
  <c r="E264" i="16"/>
  <c r="E263" i="16" s="1"/>
  <c r="E85" i="16"/>
  <c r="E84" i="16" s="1"/>
  <c r="E17" i="16"/>
  <c r="E349" i="16"/>
  <c r="E348" i="16" s="1"/>
  <c r="F226" i="16"/>
  <c r="E172" i="16"/>
  <c r="E37" i="16"/>
  <c r="F172" i="16"/>
  <c r="F324" i="16"/>
  <c r="E226" i="16"/>
  <c r="D172" i="16"/>
  <c r="D264" i="16"/>
  <c r="D263" i="16" s="1"/>
  <c r="D397" i="16"/>
  <c r="D396" i="16" s="1"/>
  <c r="D390" i="16" s="1"/>
  <c r="D349" i="16"/>
  <c r="D348" i="16" s="1"/>
  <c r="D324" i="16"/>
  <c r="F225" i="16" l="1"/>
  <c r="E8" i="16"/>
  <c r="E7" i="16" s="1"/>
  <c r="F107" i="16"/>
  <c r="F8" i="16"/>
  <c r="F7" i="16" s="1"/>
  <c r="E225" i="16"/>
  <c r="E107" i="16"/>
  <c r="D227" i="16"/>
  <c r="D226" i="16" s="1"/>
  <c r="D225" i="16" s="1"/>
  <c r="F5" i="16" l="1"/>
  <c r="E5" i="16"/>
  <c r="D132" i="16"/>
  <c r="D129" i="16"/>
  <c r="D126" i="16"/>
  <c r="D100" i="16"/>
  <c r="D91" i="16"/>
  <c r="D90" i="16" s="1"/>
  <c r="D86" i="16" s="1"/>
  <c r="D38" i="16"/>
  <c r="D18" i="16"/>
  <c r="D69" i="16"/>
  <c r="D65" i="16"/>
  <c r="D62" i="16"/>
  <c r="D57" i="16"/>
  <c r="D55" i="16"/>
  <c r="D53" i="16"/>
  <c r="D41" i="16"/>
  <c r="D35" i="16"/>
  <c r="D33" i="16"/>
  <c r="D30" i="16"/>
  <c r="D27" i="16"/>
  <c r="D24" i="16"/>
  <c r="D14" i="16"/>
  <c r="D10" i="16"/>
  <c r="D125" i="16" l="1"/>
  <c r="D122" i="16" s="1"/>
  <c r="D9" i="16"/>
  <c r="D85" i="16"/>
  <c r="D84" i="16" s="1"/>
  <c r="D17" i="16"/>
  <c r="D37" i="16"/>
  <c r="D108" i="16" l="1"/>
  <c r="D107" i="16" s="1"/>
  <c r="D5" i="16" s="1"/>
  <c r="D8" i="16"/>
  <c r="D7" i="16" s="1"/>
  <c r="H11" i="10" l="1"/>
  <c r="F11" i="3"/>
  <c r="F10" i="3" s="1"/>
  <c r="F31" i="3"/>
  <c r="F25" i="3"/>
  <c r="H14" i="10" l="1"/>
  <c r="F24" i="3"/>
  <c r="D25" i="3"/>
  <c r="D32" i="8" l="1"/>
  <c r="D31" i="8" s="1"/>
  <c r="B32" i="8" l="1"/>
  <c r="C11" i="8"/>
  <c r="B11" i="8"/>
  <c r="B10" i="8" s="1"/>
  <c r="F11" i="10" l="1"/>
  <c r="B42" i="8"/>
  <c r="E11" i="3" l="1"/>
  <c r="E10" i="3" s="1"/>
  <c r="E25" i="3"/>
  <c r="F37" i="10" l="1"/>
  <c r="F21" i="10"/>
  <c r="E31" i="3" l="1"/>
  <c r="E24" i="3" s="1"/>
  <c r="D31" i="3"/>
  <c r="D24" i="3" s="1"/>
  <c r="C32" i="8" l="1"/>
  <c r="C31" i="8" s="1"/>
  <c r="D11" i="3" l="1"/>
  <c r="D10" i="3" s="1"/>
  <c r="B31" i="8" l="1"/>
  <c r="C10" i="8"/>
  <c r="G34" i="10" l="1"/>
  <c r="G37" i="10" s="1"/>
  <c r="H37" i="10" s="1"/>
  <c r="I37" i="10" s="1"/>
  <c r="J34" i="10" s="1"/>
  <c r="J37" i="10" s="1"/>
  <c r="J21" i="10"/>
  <c r="I21" i="10"/>
  <c r="H21" i="10"/>
  <c r="G21" i="10"/>
  <c r="G11" i="10"/>
  <c r="G8" i="10"/>
  <c r="F8" i="10"/>
  <c r="G22" i="10" l="1"/>
  <c r="G28" i="10" s="1"/>
  <c r="G29" i="10" s="1"/>
  <c r="F14" i="10"/>
  <c r="I22" i="10"/>
  <c r="I28" i="10" s="1"/>
  <c r="I29" i="10" s="1"/>
  <c r="J22" i="10"/>
  <c r="J28" i="10" s="1"/>
  <c r="J29" i="10" s="1"/>
  <c r="H22" i="10" l="1"/>
  <c r="H28" i="10" s="1"/>
  <c r="H29" i="10" s="1"/>
  <c r="F29" i="10"/>
</calcChain>
</file>

<file path=xl/sharedStrings.xml><?xml version="1.0" encoding="utf-8"?>
<sst xmlns="http://schemas.openxmlformats.org/spreadsheetml/2006/main" count="667" uniqueCount="274">
  <si>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</si>
  <si>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</si>
  <si>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</si>
  <si>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</si>
  <si>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</si>
  <si>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</si>
  <si>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</si>
  <si>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</si>
  <si>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</si>
  <si>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</si>
  <si>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</si>
  <si>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</si>
  <si>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</si>
  <si>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</si>
  <si>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</si>
  <si>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</si>
  <si>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</si>
  <si>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</si>
  <si>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</si>
  <si>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</si>
  <si>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</si>
  <si>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</si>
  <si>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</si>
  <si>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</si>
  <si>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</si>
  <si>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</si>
  <si>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</si>
  <si>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</si>
  <si>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</si>
  <si>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</si>
  <si>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</si>
  <si>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</si>
  <si>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</si>
  <si>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</si>
  <si>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</si>
  <si>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</si>
  <si>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</si>
  <si>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</si>
  <si>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</si>
  <si>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</si>
  <si>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</si>
  <si>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</si>
  <si>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</si>
  <si>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</si>
  <si>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</si>
  <si>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</si>
  <si>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</si>
  <si>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</si>
  <si>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</si>
  <si>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</si>
  <si>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</si>
  <si>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</si>
  <si>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</si>
  <si>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</si>
  <si>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</si>
  <si>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</si>
  <si>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</si>
  <si>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</si>
  <si>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</si>
  <si>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</si>
  <si>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</si>
  <si>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</si>
  <si>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</si>
  <si>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</si>
  <si>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</si>
  <si>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</si>
  <si>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</si>
  <si>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</si>
  <si>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</si>
  <si>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</si>
  <si>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</si>
  <si>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</si>
  <si>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</si>
  <si>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4 Rashodi za nabavu nefinancijske imovine</t>
  </si>
  <si>
    <t>Prihodi od prodaje proizvoda i robe te pruženih usluga</t>
  </si>
  <si>
    <t>Vrsta rashoda/ izdataka</t>
  </si>
  <si>
    <t>Tekuće donacije</t>
  </si>
  <si>
    <t>BROJČANA OZNAKA I NAZIV</t>
  </si>
  <si>
    <t>09 OBRAZOVANJE</t>
  </si>
  <si>
    <t>091 Predškolsko I osnovno obrazovanje</t>
  </si>
  <si>
    <r>
      <rPr>
        <b/>
        <sz val="14"/>
        <color theme="1"/>
        <rFont val="Times New Roman"/>
        <family val="1"/>
        <charset val="238"/>
      </rPr>
      <t>OSNOVNA ŠKOLA LAPAD</t>
    </r>
    <r>
      <rPr>
        <sz val="11"/>
        <color theme="1"/>
        <rFont val="Times New Roman"/>
        <family val="1"/>
        <charset val="238"/>
      </rPr>
      <t xml:space="preserve">
Od Batale 14 | 20 000 Dubrovnik | e-mail: tajnistvo@os-lapad-du.skole.hr
Tel: 020/356-100 | OIB: 65525385872 | ŠIFRA: 19-018-002
REPUBLIKA HRVATSKA | DUBROVAČKO-NERETVANSKA ŽUPANIJA | GRAD DUBROVNIK</t>
    </r>
  </si>
  <si>
    <t>11 Opći prihodi i primici</t>
  </si>
  <si>
    <t>22 Višak/manjak prihoda</t>
  </si>
  <si>
    <t>Projekcija proračuna
za 2027.</t>
  </si>
  <si>
    <t>Plan za 2025.</t>
  </si>
  <si>
    <t>Projekcija 
za 2027.</t>
  </si>
  <si>
    <t>11927 OŠ LAPAD</t>
  </si>
  <si>
    <t>Osnovnoškolsko obrazovanje</t>
  </si>
  <si>
    <t>Projekcija 
za 2028.</t>
  </si>
  <si>
    <t>18054001 MATERIJALNI I FINANCIJSKI RASHODI</t>
  </si>
  <si>
    <t>32 Materijalni rashodi</t>
  </si>
  <si>
    <t>3211 Službena putovanja</t>
  </si>
  <si>
    <t>3213 Stručno usavršavanje zaposlenika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</si>
  <si>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</si>
  <si>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</si>
  <si>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</si>
  <si>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</si>
  <si>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</si>
  <si>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</si>
  <si>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</si>
  <si>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</si>
  <si>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</si>
  <si>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</si>
  <si>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</si>
  <si>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</si>
  <si>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</si>
  <si>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</si>
  <si>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</si>
  <si>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</si>
  <si>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</si>
  <si>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</si>
  <si>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</si>
  <si>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</si>
  <si>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3431 Bankarske usluge i usluge platnog prometa</t>
  </si>
  <si>
    <t>18054004 REDOVNA DJELATNOST OSNOVNOG OBRAZOVANJA</t>
  </si>
  <si>
    <t>31 Rashodi za zaposlene</t>
  </si>
  <si>
    <t>3111 Plaće za redovan rad</t>
  </si>
  <si>
    <t>3121 Ostali rashodi za zaposlene</t>
  </si>
  <si>
    <t>3132 Doprinos za zdravstveno osiguranje</t>
  </si>
  <si>
    <t>3212 Naknade za prijevoz, za rad na terenu i odvojeni život</t>
  </si>
  <si>
    <t>18055002 OSTALI PROJEKTI U OSNOVNOM ŠKOLSTVU</t>
  </si>
  <si>
    <t>Izvor: 11 Opći prihodi i primici</t>
  </si>
  <si>
    <t>37 Naknade građanima i kućanstvima na temelju osiguranja i druge naknade</t>
  </si>
  <si>
    <t>3722 Naknade građanima i kućanstvima u naravi</t>
  </si>
  <si>
    <t>42 Rashodi za nabavu proizvedene dugotrajne imovine</t>
  </si>
  <si>
    <t>4227 Uređaji, strojevi i oprema za ostale namjene</t>
  </si>
  <si>
    <t>3721 Naknade građanima i kućanstvima u novcu</t>
  </si>
  <si>
    <t>38 Rashodi za donacije, kazne, naknade šteta i kapitalne pomoći</t>
  </si>
  <si>
    <t>3812 Tekuće donacije u naravi</t>
  </si>
  <si>
    <t>4221 Uredska oprema i namještaj</t>
  </si>
  <si>
    <t>18055006 PRODUŽENI BORAVAK</t>
  </si>
  <si>
    <t>3214 Ostale naknade troškova zaposlenima</t>
  </si>
  <si>
    <t>4223 Oprema za održavanje i zaštitu</t>
  </si>
  <si>
    <t>18055021 TEKUĆE I INVESTICIJSKO ODRŽAVANJE IZNAD MINIMALNOG STANDARDA</t>
  </si>
  <si>
    <t>18055023 STRUČNO RAZVOJNE SLUŽBE</t>
  </si>
  <si>
    <t>18055036 ASISTENT U NASTAVI</t>
  </si>
  <si>
    <t>18055037 SUFINANCIRANJE ŠKOLSKOG ŠPORTA</t>
  </si>
  <si>
    <t>18055039 NABAVA ŠKOLSKIH UDŽBENIKA</t>
  </si>
  <si>
    <t>4241 Knjige u knjižnicama</t>
  </si>
  <si>
    <t>18055040 SHEMA ŠKOLSKOG VOĆA</t>
  </si>
  <si>
    <t>18055043 PREHRANA ZA UČENIKE U OSNOVNIM ŠKOLAMA</t>
  </si>
  <si>
    <t>18056002 ŠKOLSKA OPREMA</t>
  </si>
  <si>
    <t>4262 Ulaganja u računalne programe</t>
  </si>
  <si>
    <t>18057001 ŠKOLSKA OPREMA</t>
  </si>
  <si>
    <t>3235 Zakupnine i najamnine</t>
  </si>
  <si>
    <t>Plan za 2026.</t>
  </si>
  <si>
    <t>321 Naknade troškova zaposlenima</t>
  </si>
  <si>
    <t>32111 Dnevnice za službeni put u zemlji</t>
  </si>
  <si>
    <t>32113 Naknade za smještaj na službenom putu u zemlji</t>
  </si>
  <si>
    <t>32115 Naknade za prijevoz na službenom putu u zemlji</t>
  </si>
  <si>
    <t>32131 Seminari, savjetovanja i simpoziji</t>
  </si>
  <si>
    <t>32132 Tečajevi i stručni ispiti</t>
  </si>
  <si>
    <t>322 Rashodi za materijal i energiju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</si>
  <si>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</si>
  <si>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</si>
  <si>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</si>
  <si>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</si>
  <si>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</si>
  <si>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32226 Lijekovi</t>
  </si>
  <si>
    <t>32229 Ostali materijal i sirovine</t>
  </si>
  <si>
    <t>32233 Plin</t>
  </si>
  <si>
    <t>32234 Motorni benzin i dizel gorivo</t>
  </si>
  <si>
    <t>32241 Materijal i dijelovi za tekuće i inveticijsko održavanje građevinskih objekata</t>
  </si>
  <si>
    <t>32242 Materijal i dijelovi za tekuće i investicijsko održavanje postrojenja i opreme</t>
  </si>
  <si>
    <t>32251 Sitni inventar</t>
  </si>
  <si>
    <t>32271 Službena, radna i zaštitna odjeća i obuća</t>
  </si>
  <si>
    <t>323 Rashodi za usluge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</si>
  <si>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</si>
  <si>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</si>
  <si>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</si>
  <si>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</si>
  <si>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</si>
  <si>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32339 Ostale usluge promidžbe i informiranja</t>
  </si>
  <si>
    <t>32341 Opskrba vodom</t>
  </si>
  <si>
    <t>32342 Iznošenje i odvoz smeća</t>
  </si>
  <si>
    <t>32343 Deratizacija i dezinsekcija</t>
  </si>
  <si>
    <t>32344 Dimnjačarske i ekološke usluge</t>
  </si>
  <si>
    <t>32349 Ostale komunalne usluge</t>
  </si>
  <si>
    <t>32354 Licence</t>
  </si>
  <si>
    <t>32361 Obvezni i preventivni zdravstveni pregledi zaposlenika</t>
  </si>
  <si>
    <t>32371 Autorski honorari</t>
  </si>
  <si>
    <t>32372 Ugovori o djelu</t>
  </si>
  <si>
    <t>32375 Geodetsko-katastarske usluge</t>
  </si>
  <si>
    <t>32379 Ostale intelektualne usluge</t>
  </si>
  <si>
    <t>32381 Usluge ažuriranja računalnih baza</t>
  </si>
  <si>
    <t>32389 Ostale računalne usluge</t>
  </si>
  <si>
    <t>32391 Grafičke i tiskarske usluge, usluge kopiranja i uvezivanja i slično</t>
  </si>
  <si>
    <t>32396 Usluge čuvanja imovine i osoba</t>
  </si>
  <si>
    <t>32399 Ostale nespomenute usluge</t>
  </si>
  <si>
    <t>329 Ostali nespomenuti rashodi poslovanja</t>
  </si>
  <si>
    <t>32922 Premije osiguranja ostale imovine</t>
  </si>
  <si>
    <t>32931 Reprezentacija</t>
  </si>
  <si>
    <t>32941 Tuzemne članarine</t>
  </si>
  <si>
    <t>32959 Ostale pristojbe i naknade</t>
  </si>
  <si>
    <t>32999 Ostali nespomenuti rashodi poslovanja</t>
  </si>
  <si>
    <t>343 Ostali financijski rashodi</t>
  </si>
  <si>
    <t>34312 Usluge platnog prometa</t>
  </si>
  <si>
    <t>311 Plaće</t>
  </si>
  <si>
    <t>31111 Plaće za zaposlene</t>
  </si>
  <si>
    <t>312 Ostali rashodi za zaposlene</t>
  </si>
  <si>
    <t>31212 Nagrade</t>
  </si>
  <si>
    <t>31213 Darovi</t>
  </si>
  <si>
    <t>31214 Otpremnine</t>
  </si>
  <si>
    <t>31215 Naknade za bolest, invalidnost i smrtni slučaj</t>
  </si>
  <si>
    <t>31216 Regres za godišnji odmor</t>
  </si>
  <si>
    <t>313 Doprinosi na plaće</t>
  </si>
  <si>
    <t>31321 Doprinosi za obvezno zdravstveno osiguranje</t>
  </si>
  <si>
    <t>32121 Naknade za prijevoz na posao i s posla</t>
  </si>
  <si>
    <t>32955 Novčana naknada poslodavca zbog nezapošljavanja osoba s invaliditetom</t>
  </si>
  <si>
    <t>32231 Električna energija</t>
  </si>
  <si>
    <t>32239 Ostali materijali za proizvodnju energije (ugljen, drva, teško ulje)</t>
  </si>
  <si>
    <t>372 Ostale naknade građanima i kućanstvima iz proračuna</t>
  </si>
  <si>
    <t>37221 Sufinanciranje cijene prijevoza</t>
  </si>
  <si>
    <t>37229 Ostale naknade iz proračuna u naravi</t>
  </si>
  <si>
    <t>422 Postrojenja i oprema</t>
  </si>
  <si>
    <t>42271 Uređaji</t>
  </si>
  <si>
    <t>37219 Ostale naknade iz proračuna u novcu</t>
  </si>
  <si>
    <t>381 Tekuće donacije</t>
  </si>
  <si>
    <t>38129 Ostale tekuće donacije u naravi</t>
  </si>
  <si>
    <t>42211 Računala i računalna oprema</t>
  </si>
  <si>
    <t>42212 Uredski namještaj</t>
  </si>
  <si>
    <t>424 Knjige, umjetnička djela i ostale izložbene vrijednosti</t>
  </si>
  <si>
    <t>42411 Knjige u knjižnici</t>
  </si>
  <si>
    <t>32373 Usluge odvjetnika i pravnog savjetovanja</t>
  </si>
  <si>
    <t>32141 Naknada za korištenje privatnog automobila u službene svrhe</t>
  </si>
  <si>
    <t>32224 Namirnice</t>
  </si>
  <si>
    <t>32363 Laboratorijske usluge</t>
  </si>
  <si>
    <t>32953 Javnobilježničke pristojbe</t>
  </si>
  <si>
    <t>42231 Oprema za grijanje, ventilaciju i hlađenje</t>
  </si>
  <si>
    <t>42233 Oprema za protupožarnu zaštitu (osim vozila)</t>
  </si>
  <si>
    <t>32319 Ostale usluge za komunikaciju i prijevoz</t>
  </si>
  <si>
    <t>42239 Ostala oprema za održavanje i zaštitu</t>
  </si>
  <si>
    <t>426 Nematerijalna proizvedena imovina</t>
  </si>
  <si>
    <t>42621 Ulaganje u računalne programe</t>
  </si>
  <si>
    <t>Izvršenje plana 2024.</t>
  </si>
  <si>
    <t>FINANCIJSKI PLAN PRORAČUNSKOG KORISNIKA OSNOVNE ŠKOLE LAPAD
ZA 2026. I PROJEKCIJA ZA 2027. I 2028. GODINU</t>
  </si>
  <si>
    <t>UKUPNO</t>
  </si>
  <si>
    <t>Izvršenje 2024.</t>
  </si>
  <si>
    <t>Plan 2025.</t>
  </si>
  <si>
    <t>FINANCIJSKI PLAN PRORAČUNSKOG KORISNIKA JEDINICE LOKALNE I PODRUČNE (REGIONALNE) SAMOUPRAVE 
ZA 2026. I PROJEKCIJA ZA 2027. I 2028. GODINU</t>
  </si>
  <si>
    <t>Izvršenje 2024.*</t>
  </si>
  <si>
    <t>Proračun za 2026.</t>
  </si>
  <si>
    <t>Projekcija proračuna
za 2028.</t>
  </si>
  <si>
    <t>Izvor: 41 Potpore za decentralizirane izdatke</t>
  </si>
  <si>
    <t>Izvor: 59 Pomoći iz državnog proračuna za plaće te ostale rashode za zaposlene</t>
  </si>
  <si>
    <t>Izvor: 35 Vlastiti prihodi proračunskih korisnika</t>
  </si>
  <si>
    <t>Izvor: 99 Višak / manjak prihoda proračunskih korisnika</t>
  </si>
  <si>
    <t>Izvor: 65 Donacije i ostali namjenski prihodi proračunskih korisnika</t>
  </si>
  <si>
    <t>Izvor: 52 Namjenske tekuće pomoći</t>
  </si>
  <si>
    <t>KLASA: 400-01/25-01/9</t>
  </si>
  <si>
    <t>URBROJ: 2117-1-129-03-25-1</t>
  </si>
  <si>
    <t>Naknade građanima i kućanstvima na temelju osiguranja i druge naknade</t>
  </si>
  <si>
    <t>35 Vlastiti prihodi</t>
  </si>
  <si>
    <t>99 Višak /manjak proračunskik  korisnika</t>
  </si>
  <si>
    <t>41 Potpore za decentralizirane izdatke</t>
  </si>
  <si>
    <t xml:space="preserve">52 Namjenske tekuće pomoći </t>
  </si>
  <si>
    <t>59 Pomoći iz državnog proračuna za plaće te ostale rashode za zaposlene</t>
  </si>
  <si>
    <t>65 Donacije i ostali namjenski prihodi</t>
  </si>
  <si>
    <t>99 Višak /manjak prihoda proračunskih   korisnika</t>
  </si>
  <si>
    <t>65 Donacije</t>
  </si>
  <si>
    <t>41 Opći prihodi i primici</t>
  </si>
  <si>
    <t>99 Višak/manjak prihoda proračunskih korisnika</t>
  </si>
  <si>
    <r>
      <t xml:space="preserve">FINANCIJSKI PLAN ZA 2026. GODINU S PROJEKCIJAMA ZA 2027. I 2028.
</t>
    </r>
    <r>
      <rPr>
        <sz val="20"/>
        <color theme="1"/>
        <rFont val="Calibri"/>
        <family val="2"/>
        <scheme val="minor"/>
      </rPr>
      <t>Dubrovnik, 19. prosinca 2025.</t>
    </r>
  </si>
  <si>
    <t>Izvor: 5.56 EU fondovi-pomoći</t>
  </si>
  <si>
    <t>4225 Instrumenti, uređaji I strojevi</t>
  </si>
  <si>
    <t>42259 Ostali instrumenti, uređaji I strojevi</t>
  </si>
  <si>
    <t>422 Postrojenja I opreme</t>
  </si>
  <si>
    <t>4227 Uređaji, strojevi I oprema za ostale namjene</t>
  </si>
  <si>
    <t>4271 Uređaji</t>
  </si>
  <si>
    <t>38 Rashodi za donacije, kazne, naknade šteta I kapitalne pomoći</t>
  </si>
  <si>
    <t>3812 Tekuće donacije naravi</t>
  </si>
  <si>
    <t>59 Pomoći iz dr.pr.za plaće te ostale rashode za zaposlene</t>
  </si>
  <si>
    <t xml:space="preserve">5.56EU fondovi - Pomoći </t>
  </si>
  <si>
    <t xml:space="preserve">5.56 EU fondovi - Pomoći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</si>
</sst>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  <charset val="238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2"/>
      <name val="Arial"/>
      <family val="2"/>
      <charset val="238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6" fillId="0" borderId="0"/>
    <xf numFmtId="0" fontId="13" fillId="0" borderId="0"/>
    <xf numFmtId="0" fontId="3" fillId="0" borderId="0"/>
    <xf numFmtId="0" fontId="14" fillId="0" borderId="0"/>
    <xf numFmtId="44" fontId="14" fillId="0" borderId="0" applyFont="0" applyFill="0" applyBorder="0" applyAlignment="0" applyProtection="0"/>
    <xf numFmtId="0" fontId="15" fillId="0" borderId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7" borderId="0" applyNumberFormat="0" applyBorder="0" applyAlignment="0" applyProtection="0"/>
    <xf numFmtId="0" fontId="16" fillId="0" borderId="0"/>
    <xf numFmtId="0" fontId="15" fillId="5" borderId="6" applyNumberFormat="0" applyAlignment="0" applyProtection="0"/>
    <xf numFmtId="44" fontId="14" fillId="0" borderId="0" applyFont="0" applyFill="0" applyBorder="0" applyAlignment="0" applyProtection="0"/>
    <xf numFmtId="0" fontId="22" fillId="9" borderId="9" applyNumberFormat="0" applyFont="0" applyAlignment="0" applyProtection="0"/>
    <xf numFmtId="0" fontId="22" fillId="10" borderId="0" applyNumberFormat="0" applyBorder="0" applyAlignment="0" applyProtection="0"/>
  </cellStyleXfs>
  <cellXfs count="186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/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" fillId="10" borderId="3" xfId="16" applyNumberFormat="1" applyFont="1" applyBorder="1" applyAlignment="1" applyProtection="1">
      <alignment horizontal="left" vertical="center" wrapText="1"/>
    </xf>
    <xf numFmtId="0" fontId="1" fillId="10" borderId="3" xfId="16" applyNumberFormat="1" applyFont="1" applyBorder="1" applyAlignment="1" applyProtection="1">
      <alignment horizontal="center" vertical="center" wrapText="1"/>
    </xf>
    <xf numFmtId="0" fontId="1" fillId="10" borderId="4" xfId="16" applyNumberFormat="1" applyFont="1" applyBorder="1" applyAlignment="1" applyProtection="1">
      <alignment horizontal="center" vertical="center" wrapText="1"/>
    </xf>
    <xf numFmtId="0" fontId="1" fillId="10" borderId="4" xfId="16" applyNumberFormat="1" applyFont="1" applyBorder="1" applyAlignment="1" applyProtection="1">
      <alignment horizontal="left" vertical="center" wrapText="1"/>
    </xf>
    <xf numFmtId="0" fontId="0" fillId="0" borderId="0" xfId="0" applyFont="1"/>
    <xf numFmtId="0" fontId="30" fillId="2" borderId="3" xfId="0" applyNumberFormat="1" applyFont="1" applyFill="1" applyBorder="1" applyAlignment="1" applyProtection="1">
      <alignment horizontal="left" vertical="center" wrapText="1"/>
    </xf>
    <xf numFmtId="0" fontId="31" fillId="2" borderId="3" xfId="0" quotePrefix="1" applyFont="1" applyFill="1" applyBorder="1" applyAlignment="1">
      <alignment horizontal="left" vertical="center" wrapText="1"/>
    </xf>
    <xf numFmtId="0" fontId="30" fillId="2" borderId="3" xfId="0" quotePrefix="1" applyFont="1" applyFill="1" applyBorder="1" applyAlignment="1">
      <alignment horizontal="left" vertical="center"/>
    </xf>
    <xf numFmtId="0" fontId="30" fillId="2" borderId="3" xfId="0" applyNumberFormat="1" applyFont="1" applyFill="1" applyBorder="1" applyAlignment="1" applyProtection="1">
      <alignment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vertical="center" wrapText="1"/>
    </xf>
    <xf numFmtId="0" fontId="28" fillId="0" borderId="0" xfId="0" applyFont="1"/>
    <xf numFmtId="0" fontId="32" fillId="2" borderId="3" xfId="0" applyNumberFormat="1" applyFont="1" applyFill="1" applyBorder="1" applyAlignment="1" applyProtection="1">
      <alignment horizontal="center" vertical="center" wrapText="1"/>
    </xf>
    <xf numFmtId="3" fontId="32" fillId="3" borderId="3" xfId="0" applyNumberFormat="1" applyFont="1" applyFill="1" applyBorder="1" applyAlignment="1">
      <alignment horizontal="right"/>
    </xf>
    <xf numFmtId="0" fontId="32" fillId="0" borderId="1" xfId="0" quotePrefix="1" applyFont="1" applyBorder="1" applyAlignment="1">
      <alignment horizontal="left" wrapText="1"/>
    </xf>
    <xf numFmtId="0" fontId="32" fillId="0" borderId="2" xfId="0" quotePrefix="1" applyFont="1" applyBorder="1" applyAlignment="1">
      <alignment horizontal="left" wrapText="1"/>
    </xf>
    <xf numFmtId="0" fontId="32" fillId="0" borderId="2" xfId="0" quotePrefix="1" applyFont="1" applyBorder="1" applyAlignment="1">
      <alignment horizontal="center" wrapText="1"/>
    </xf>
    <xf numFmtId="0" fontId="32" fillId="0" borderId="2" xfId="0" quotePrefix="1" applyNumberFormat="1" applyFont="1" applyFill="1" applyBorder="1" applyAlignment="1" applyProtection="1">
      <alignment horizontal="left"/>
    </xf>
    <xf numFmtId="3" fontId="32" fillId="0" borderId="3" xfId="0" applyNumberFormat="1" applyFont="1" applyBorder="1" applyAlignment="1">
      <alignment horizontal="right"/>
    </xf>
    <xf numFmtId="3" fontId="32" fillId="0" borderId="3" xfId="0" applyNumberFormat="1" applyFont="1" applyFill="1" applyBorder="1" applyAlignment="1" applyProtection="1">
      <alignment horizontal="right" wrapText="1"/>
    </xf>
    <xf numFmtId="0" fontId="35" fillId="0" borderId="0" xfId="0" quotePrefix="1" applyNumberFormat="1" applyFont="1" applyFill="1" applyBorder="1" applyAlignment="1" applyProtection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/>
    <xf numFmtId="3" fontId="32" fillId="4" borderId="1" xfId="0" quotePrefix="1" applyNumberFormat="1" applyFont="1" applyFill="1" applyBorder="1" applyAlignment="1">
      <alignment horizontal="right"/>
    </xf>
    <xf numFmtId="3" fontId="32" fillId="4" borderId="3" xfId="0" applyNumberFormat="1" applyFont="1" applyFill="1" applyBorder="1" applyAlignment="1" applyProtection="1">
      <alignment horizontal="right" wrapText="1"/>
    </xf>
    <xf numFmtId="3" fontId="32" fillId="3" borderId="1" xfId="0" quotePrefix="1" applyNumberFormat="1" applyFont="1" applyFill="1" applyBorder="1" applyAlignment="1">
      <alignment horizontal="right"/>
    </xf>
    <xf numFmtId="3" fontId="32" fillId="3" borderId="3" xfId="0" quotePrefix="1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10" fillId="0" borderId="0" xfId="0" applyFont="1" applyAlignment="1">
      <alignment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/>
    <xf numFmtId="0" fontId="34" fillId="0" borderId="0" xfId="0" applyFont="1"/>
    <xf numFmtId="0" fontId="28" fillId="0" borderId="0" xfId="0" quotePrefix="1" applyFont="1"/>
    <xf numFmtId="4" fontId="30" fillId="2" borderId="3" xfId="0" applyNumberFormat="1" applyFont="1" applyFill="1" applyBorder="1" applyAlignment="1">
      <alignment horizontal="right"/>
    </xf>
    <xf numFmtId="4" fontId="30" fillId="2" borderId="4" xfId="0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2" fillId="4" borderId="4" xfId="0" applyNumberFormat="1" applyFont="1" applyFill="1" applyBorder="1" applyAlignment="1" applyProtection="1">
      <alignment horizontal="center" vertical="center" wrapText="1"/>
    </xf>
    <xf numFmtId="4" fontId="1" fillId="10" borderId="4" xfId="16" applyNumberFormat="1" applyFont="1" applyBorder="1" applyAlignment="1" applyProtection="1">
      <alignment horizontal="center" vertical="center" wrapText="1"/>
    </xf>
    <xf numFmtId="4" fontId="30" fillId="9" borderId="9" xfId="15" applyNumberFormat="1" applyFont="1" applyAlignment="1">
      <alignment horizontal="right"/>
    </xf>
    <xf numFmtId="3" fontId="0" fillId="0" borderId="0" xfId="0" applyNumberFormat="1" applyFont="1"/>
    <xf numFmtId="0" fontId="32" fillId="4" borderId="3" xfId="0" applyNumberFormat="1" applyFont="1" applyFill="1" applyBorder="1" applyAlignment="1" applyProtection="1">
      <alignment horizontal="center" vertical="center" wrapText="1"/>
    </xf>
    <xf numFmtId="0" fontId="32" fillId="9" borderId="9" xfId="15" applyNumberFormat="1" applyFont="1" applyAlignment="1" applyProtection="1">
      <alignment vertical="center" wrapText="1"/>
    </xf>
    <xf numFmtId="0" fontId="31" fillId="2" borderId="3" xfId="0" quotePrefix="1" applyFont="1" applyFill="1" applyBorder="1" applyAlignment="1">
      <alignment horizontal="left" vertical="center"/>
    </xf>
    <xf numFmtId="0" fontId="32" fillId="9" borderId="9" xfId="15" applyNumberFormat="1" applyFont="1" applyAlignment="1" applyProtection="1">
      <alignment horizontal="left" vertical="center" wrapText="1"/>
    </xf>
    <xf numFmtId="0" fontId="32" fillId="0" borderId="3" xfId="0" applyNumberFormat="1" applyFont="1" applyFill="1" applyBorder="1" applyAlignment="1" applyProtection="1">
      <alignment horizontal="left" vertical="center" wrapText="1"/>
    </xf>
    <xf numFmtId="0" fontId="30" fillId="0" borderId="0" xfId="0" applyNumberFormat="1" applyFont="1" applyFill="1" applyBorder="1" applyAlignment="1" applyProtection="1">
      <alignment vertical="center" wrapText="1"/>
    </xf>
    <xf numFmtId="4" fontId="32" fillId="0" borderId="3" xfId="0" applyNumberFormat="1" applyFont="1" applyFill="1" applyBorder="1" applyAlignment="1" applyProtection="1">
      <alignment horizontal="center" vertical="center" wrapText="1"/>
    </xf>
    <xf numFmtId="4" fontId="1" fillId="10" borderId="4" xfId="16" applyNumberFormat="1" applyFont="1" applyBorder="1" applyAlignment="1">
      <alignment horizontal="right"/>
    </xf>
    <xf numFmtId="4" fontId="1" fillId="10" borderId="4" xfId="16" applyNumberFormat="1" applyFont="1" applyBorder="1" applyAlignment="1" applyProtection="1">
      <alignment horizontal="right" vertical="center" wrapText="1"/>
    </xf>
    <xf numFmtId="4" fontId="30" fillId="9" borderId="3" xfId="15" applyNumberFormat="1" applyFont="1" applyBorder="1" applyAlignment="1">
      <alignment horizontal="right"/>
    </xf>
    <xf numFmtId="3" fontId="35" fillId="0" borderId="0" xfId="0" applyNumberFormat="1" applyFont="1" applyFill="1" applyBorder="1" applyAlignment="1" applyProtection="1">
      <alignment horizontal="center" vertical="center" wrapText="1"/>
    </xf>
    <xf numFmtId="0" fontId="32" fillId="0" borderId="3" xfId="0" applyNumberFormat="1" applyFont="1" applyFill="1" applyBorder="1" applyAlignment="1" applyProtection="1">
      <alignment horizontal="center" vertical="center" wrapText="1"/>
    </xf>
    <xf numFmtId="0" fontId="32" fillId="0" borderId="4" xfId="0" applyNumberFormat="1" applyFont="1" applyFill="1" applyBorder="1" applyAlignment="1" applyProtection="1">
      <alignment horizontal="center" vertical="center" wrapText="1"/>
    </xf>
    <xf numFmtId="0" fontId="32" fillId="0" borderId="4" xfId="0" applyNumberFormat="1" applyFont="1" applyFill="1" applyBorder="1" applyAlignment="1" applyProtection="1">
      <alignment horizontal="left" vertical="center" wrapText="1"/>
    </xf>
    <xf numFmtId="0" fontId="32" fillId="2" borderId="3" xfId="0" applyNumberFormat="1" applyFont="1" applyFill="1" applyBorder="1" applyAlignment="1" applyProtection="1">
      <alignment horizontal="left" vertical="center" wrapText="1"/>
    </xf>
    <xf numFmtId="0" fontId="32" fillId="9" borderId="21" xfId="15" applyNumberFormat="1" applyFont="1" applyBorder="1" applyAlignment="1" applyProtection="1">
      <alignment horizontal="left" vertical="center" wrapText="1"/>
    </xf>
    <xf numFmtId="0" fontId="32" fillId="9" borderId="9" xfId="15" applyFont="1" applyAlignment="1">
      <alignment horizontal="left" vertical="center"/>
    </xf>
    <xf numFmtId="0" fontId="32" fillId="9" borderId="9" xfId="15" applyNumberFormat="1" applyFont="1" applyAlignment="1" applyProtection="1">
      <alignment horizontal="left" vertical="center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vertical="center" wrapText="1"/>
    </xf>
    <xf numFmtId="4" fontId="32" fillId="3" borderId="3" xfId="0" applyNumberFormat="1" applyFont="1" applyFill="1" applyBorder="1" applyAlignment="1">
      <alignment horizontal="right"/>
    </xf>
    <xf numFmtId="4" fontId="32" fillId="0" borderId="3" xfId="0" applyNumberFormat="1" applyFont="1" applyFill="1" applyBorder="1" applyAlignment="1">
      <alignment horizontal="right"/>
    </xf>
    <xf numFmtId="4" fontId="32" fillId="0" borderId="3" xfId="0" applyNumberFormat="1" applyFont="1" applyBorder="1" applyAlignment="1">
      <alignment horizontal="right"/>
    </xf>
    <xf numFmtId="0" fontId="35" fillId="0" borderId="0" xfId="0" applyNumberFormat="1" applyFont="1" applyFill="1" applyBorder="1" applyAlignment="1" applyProtection="1">
      <alignment horizontal="left" wrapText="1"/>
    </xf>
    <xf numFmtId="0" fontId="36" fillId="0" borderId="0" xfId="0" applyNumberFormat="1" applyFont="1" applyFill="1" applyBorder="1" applyAlignment="1" applyProtection="1">
      <alignment wrapText="1"/>
    </xf>
    <xf numFmtId="0" fontId="35" fillId="0" borderId="5" xfId="0" applyNumberFormat="1" applyFont="1" applyFill="1" applyBorder="1" applyAlignment="1" applyProtection="1">
      <alignment horizontal="center" vertical="center" wrapText="1"/>
    </xf>
    <xf numFmtId="0" fontId="32" fillId="3" borderId="1" xfId="0" applyFont="1" applyFill="1" applyBorder="1" applyAlignment="1">
      <alignment horizontal="left" vertical="center"/>
    </xf>
    <xf numFmtId="0" fontId="30" fillId="3" borderId="2" xfId="0" applyNumberFormat="1" applyFont="1" applyFill="1" applyBorder="1" applyAlignment="1" applyProtection="1">
      <alignment vertical="center"/>
    </xf>
    <xf numFmtId="4" fontId="36" fillId="0" borderId="0" xfId="0" applyNumberFormat="1" applyFont="1" applyFill="1" applyBorder="1" applyAlignment="1" applyProtection="1">
      <alignment horizontal="center" vertical="center" wrapText="1"/>
    </xf>
    <xf numFmtId="0" fontId="32" fillId="9" borderId="3" xfId="15" applyNumberFormat="1" applyFont="1" applyBorder="1" applyAlignment="1" applyProtection="1">
      <alignment vertical="center" wrapText="1"/>
    </xf>
    <xf numFmtId="0" fontId="32" fillId="9" borderId="21" xfId="15" applyNumberFormat="1" applyFont="1" applyBorder="1" applyAlignment="1" applyProtection="1">
      <alignment vertical="center" wrapText="1"/>
    </xf>
    <xf numFmtId="4" fontId="32" fillId="9" borderId="3" xfId="15" applyNumberFormat="1" applyFont="1" applyBorder="1" applyAlignment="1">
      <alignment horizontal="right"/>
    </xf>
    <xf numFmtId="0" fontId="42" fillId="0" borderId="0" xfId="0" applyFont="1"/>
    <xf numFmtId="0" fontId="43" fillId="2" borderId="0" xfId="0" applyFont="1" applyFill="1" applyAlignment="1">
      <alignment horizontal="left" indent="1"/>
    </xf>
    <xf numFmtId="0" fontId="43" fillId="2" borderId="0" xfId="0" applyFont="1" applyFill="1" applyAlignment="1"/>
    <xf numFmtId="0" fontId="1" fillId="13" borderId="3" xfId="0" applyFont="1" applyFill="1" applyBorder="1" applyAlignment="1"/>
    <xf numFmtId="0" fontId="30" fillId="2" borderId="23" xfId="0" applyFont="1" applyFill="1" applyBorder="1" applyAlignment="1">
      <alignment wrapText="1"/>
    </xf>
    <xf numFmtId="0" fontId="32" fillId="2" borderId="23" xfId="0" applyFont="1" applyFill="1" applyBorder="1" applyAlignment="1">
      <alignment wrapText="1"/>
    </xf>
    <xf numFmtId="0" fontId="30" fillId="12" borderId="23" xfId="0" applyFont="1" applyFill="1" applyBorder="1" applyAlignment="1">
      <alignment wrapText="1"/>
    </xf>
    <xf numFmtId="0" fontId="30" fillId="11" borderId="23" xfId="0" applyFont="1" applyFill="1" applyBorder="1" applyAlignment="1">
      <alignment wrapText="1"/>
    </xf>
    <xf numFmtId="4" fontId="32" fillId="2" borderId="23" xfId="0" applyNumberFormat="1" applyFont="1" applyFill="1" applyBorder="1" applyAlignment="1">
      <alignment wrapText="1"/>
    </xf>
    <xf numFmtId="4" fontId="30" fillId="12" borderId="23" xfId="0" applyNumberFormat="1" applyFont="1" applyFill="1" applyBorder="1" applyAlignment="1">
      <alignment wrapText="1"/>
    </xf>
    <xf numFmtId="4" fontId="30" fillId="11" borderId="23" xfId="0" applyNumberFormat="1" applyFont="1" applyFill="1" applyBorder="1" applyAlignment="1">
      <alignment wrapText="1"/>
    </xf>
    <xf numFmtId="4" fontId="30" fillId="2" borderId="23" xfId="0" applyNumberFormat="1" applyFont="1" applyFill="1" applyBorder="1" applyAlignment="1">
      <alignment wrapText="1"/>
    </xf>
    <xf numFmtId="0" fontId="32" fillId="13" borderId="3" xfId="0" applyFont="1" applyFill="1" applyBorder="1" applyAlignment="1">
      <alignment wrapText="1"/>
    </xf>
    <xf numFmtId="4" fontId="32" fillId="13" borderId="3" xfId="0" applyNumberFormat="1" applyFont="1" applyFill="1" applyBorder="1" applyAlignment="1"/>
    <xf numFmtId="4" fontId="43" fillId="2" borderId="0" xfId="0" applyNumberFormat="1" applyFont="1" applyFill="1" applyAlignment="1">
      <alignment horizontal="left" indent="1"/>
    </xf>
    <xf numFmtId="4" fontId="5" fillId="13" borderId="3" xfId="0" applyNumberFormat="1" applyFont="1" applyFill="1" applyBorder="1" applyAlignment="1" applyProtection="1">
      <alignment wrapText="1"/>
    </xf>
    <xf numFmtId="4" fontId="43" fillId="2" borderId="0" xfId="0" applyNumberFormat="1" applyFont="1" applyFill="1" applyAlignment="1"/>
    <xf numFmtId="4" fontId="38" fillId="14" borderId="3" xfId="0" applyNumberFormat="1" applyFont="1" applyFill="1" applyBorder="1" applyAlignment="1">
      <alignment wrapText="1"/>
    </xf>
    <xf numFmtId="0" fontId="32" fillId="15" borderId="3" xfId="0" applyFont="1" applyFill="1" applyBorder="1" applyAlignment="1">
      <alignment horizontal="left" vertical="center"/>
    </xf>
    <xf numFmtId="0" fontId="32" fillId="15" borderId="3" xfId="0" applyNumberFormat="1" applyFont="1" applyFill="1" applyBorder="1" applyAlignment="1" applyProtection="1">
      <alignment horizontal="left" vertical="center"/>
    </xf>
    <xf numFmtId="0" fontId="32" fillId="15" borderId="3" xfId="0" applyNumberFormat="1" applyFont="1" applyFill="1" applyBorder="1" applyAlignment="1" applyProtection="1">
      <alignment vertical="center" wrapText="1"/>
    </xf>
    <xf numFmtId="4" fontId="30" fillId="15" borderId="4" xfId="0" applyNumberFormat="1" applyFont="1" applyFill="1" applyBorder="1" applyAlignment="1">
      <alignment horizontal="right"/>
    </xf>
    <xf numFmtId="4" fontId="32" fillId="9" borderId="3" xfId="15" applyNumberFormat="1" applyFont="1" applyBorder="1" applyAlignment="1" applyProtection="1">
      <alignment horizontal="right" vertical="center" wrapText="1"/>
    </xf>
    <xf numFmtId="4" fontId="29" fillId="2" borderId="3" xfId="0" applyNumberFormat="1" applyFont="1" applyFill="1" applyBorder="1" applyAlignment="1">
      <alignment horizontal="right"/>
    </xf>
    <xf numFmtId="4" fontId="29" fillId="9" borderId="9" xfId="15" applyNumberFormat="1" applyFont="1" applyAlignment="1">
      <alignment horizontal="right"/>
    </xf>
    <xf numFmtId="4" fontId="29" fillId="2" borderId="3" xfId="0" applyNumberFormat="1" applyFont="1" applyFill="1" applyBorder="1" applyAlignment="1" applyProtection="1">
      <alignment horizontal="right" wrapText="1"/>
    </xf>
    <xf numFmtId="4" fontId="0" fillId="0" borderId="0" xfId="0" applyNumberFormat="1" applyFont="1"/>
    <xf numFmtId="4" fontId="28" fillId="0" borderId="0" xfId="0" applyNumberFormat="1" applyFont="1"/>
    <xf numFmtId="4" fontId="1" fillId="10" borderId="3" xfId="16" applyNumberFormat="1" applyFont="1" applyBorder="1" applyAlignment="1" applyProtection="1">
      <alignment horizontal="center" vertical="center" wrapText="1"/>
    </xf>
    <xf numFmtId="4" fontId="1" fillId="10" borderId="3" xfId="16" applyNumberFormat="1" applyFont="1" applyBorder="1" applyAlignment="1">
      <alignment horizontal="right"/>
    </xf>
    <xf numFmtId="4" fontId="30" fillId="15" borderId="3" xfId="0" applyNumberFormat="1" applyFont="1" applyFill="1" applyBorder="1" applyAlignment="1">
      <alignment horizontal="right"/>
    </xf>
    <xf numFmtId="4" fontId="32" fillId="4" borderId="4" xfId="0" applyNumberFormat="1" applyFont="1" applyFill="1" applyBorder="1" applyAlignment="1" applyProtection="1">
      <alignment horizontal="center" vertical="center" wrapText="1"/>
    </xf>
    <xf numFmtId="4" fontId="32" fillId="4" borderId="3" xfId="0" applyNumberFormat="1" applyFont="1" applyFill="1" applyBorder="1" applyAlignment="1" applyProtection="1">
      <alignment horizontal="center" vertical="center" wrapText="1"/>
    </xf>
    <xf numFmtId="4" fontId="1" fillId="10" borderId="3" xfId="16" applyNumberFormat="1" applyFont="1" applyBorder="1" applyAlignment="1" applyProtection="1">
      <alignment horizontal="right" vertical="center" wrapText="1"/>
    </xf>
    <xf numFmtId="4" fontId="30" fillId="9" borderId="22" xfId="15" applyNumberFormat="1" applyFont="1" applyBorder="1" applyAlignment="1">
      <alignment horizontal="right"/>
    </xf>
    <xf numFmtId="3" fontId="46" fillId="4" borderId="1" xfId="0" quotePrefix="1" applyNumberFormat="1" applyFont="1" applyFill="1" applyBorder="1" applyAlignment="1">
      <alignment horizontal="right"/>
    </xf>
    <xf numFmtId="3" fontId="46" fillId="3" borderId="1" xfId="0" quotePrefix="1" applyNumberFormat="1" applyFont="1" applyFill="1" applyBorder="1" applyAlignment="1">
      <alignment horizontal="right"/>
    </xf>
    <xf numFmtId="0" fontId="30" fillId="2" borderId="23" xfId="0" applyFont="1" applyFill="1" applyBorder="1" applyAlignment="1">
      <alignment horizontal="left" wrapText="1"/>
    </xf>
    <xf numFmtId="0" fontId="30" fillId="2" borderId="3" xfId="15" applyNumberFormat="1" applyFont="1" applyFill="1" applyBorder="1" applyAlignment="1" applyProtection="1">
      <alignment vertical="center" wrapText="1"/>
    </xf>
    <xf numFmtId="4" fontId="30" fillId="2" borderId="3" xfId="15" applyNumberFormat="1" applyFont="1" applyFill="1" applyBorder="1" applyAlignment="1">
      <alignment horizontal="right"/>
    </xf>
    <xf numFmtId="0" fontId="44" fillId="0" borderId="13" xfId="0" applyFont="1" applyBorder="1" applyAlignment="1">
      <alignment horizontal="center" vertical="top" wrapText="1"/>
    </xf>
    <xf numFmtId="0" fontId="44" fillId="0" borderId="14" xfId="0" applyFont="1" applyBorder="1" applyAlignment="1">
      <alignment horizontal="center" vertical="top"/>
    </xf>
    <xf numFmtId="0" fontId="44" fillId="0" borderId="15" xfId="0" applyFont="1" applyBorder="1" applyAlignment="1">
      <alignment horizontal="center" vertical="top"/>
    </xf>
    <xf numFmtId="0" fontId="44" fillId="0" borderId="16" xfId="0" applyFont="1" applyBorder="1" applyAlignment="1">
      <alignment horizontal="center" vertical="top"/>
    </xf>
    <xf numFmtId="0" fontId="44" fillId="0" borderId="0" xfId="0" applyFont="1" applyBorder="1" applyAlignment="1">
      <alignment horizontal="center" vertical="top"/>
    </xf>
    <xf numFmtId="0" fontId="44" fillId="0" borderId="17" xfId="0" applyFont="1" applyBorder="1" applyAlignment="1">
      <alignment horizontal="center" vertical="top"/>
    </xf>
    <xf numFmtId="0" fontId="44" fillId="0" borderId="18" xfId="0" applyFont="1" applyBorder="1" applyAlignment="1">
      <alignment horizontal="center" vertical="top"/>
    </xf>
    <xf numFmtId="0" fontId="44" fillId="0" borderId="19" xfId="0" applyFont="1" applyBorder="1" applyAlignment="1">
      <alignment horizontal="center" vertical="top"/>
    </xf>
    <xf numFmtId="0" fontId="44" fillId="0" borderId="20" xfId="0" applyFont="1" applyBorder="1" applyAlignment="1">
      <alignment horizontal="center" vertical="top"/>
    </xf>
    <xf numFmtId="0" fontId="2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1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32" fillId="3" borderId="1" xfId="0" quotePrefix="1" applyNumberFormat="1" applyFont="1" applyFill="1" applyBorder="1" applyAlignment="1" applyProtection="1">
      <alignment horizontal="left" vertical="center" wrapText="1"/>
    </xf>
    <xf numFmtId="0" fontId="30" fillId="3" borderId="2" xfId="0" applyNumberFormat="1" applyFont="1" applyFill="1" applyBorder="1" applyAlignment="1" applyProtection="1">
      <alignment vertical="center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32" fillId="4" borderId="1" xfId="0" applyNumberFormat="1" applyFont="1" applyFill="1" applyBorder="1" applyAlignment="1" applyProtection="1">
      <alignment horizontal="left" vertical="center" wrapText="1"/>
    </xf>
    <xf numFmtId="0" fontId="32" fillId="4" borderId="2" xfId="0" applyNumberFormat="1" applyFont="1" applyFill="1" applyBorder="1" applyAlignment="1" applyProtection="1">
      <alignment horizontal="left" vertical="center" wrapText="1"/>
    </xf>
    <xf numFmtId="0" fontId="32" fillId="4" borderId="4" xfId="0" applyNumberFormat="1" applyFont="1" applyFill="1" applyBorder="1" applyAlignment="1" applyProtection="1">
      <alignment horizontal="left" vertical="center" wrapText="1"/>
    </xf>
    <xf numFmtId="0" fontId="32" fillId="3" borderId="1" xfId="0" applyNumberFormat="1" applyFont="1" applyFill="1" applyBorder="1" applyAlignment="1" applyProtection="1">
      <alignment horizontal="left" vertical="center" wrapText="1"/>
    </xf>
    <xf numFmtId="0" fontId="32" fillId="3" borderId="2" xfId="0" applyNumberFormat="1" applyFont="1" applyFill="1" applyBorder="1" applyAlignment="1" applyProtection="1">
      <alignment horizontal="left" vertical="center" wrapText="1"/>
    </xf>
    <xf numFmtId="0" fontId="32" fillId="3" borderId="4" xfId="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2" fillId="0" borderId="1" xfId="0" quotePrefix="1" applyFont="1" applyBorder="1" applyAlignment="1">
      <alignment horizontal="left" vertical="center"/>
    </xf>
    <xf numFmtId="0" fontId="30" fillId="0" borderId="2" xfId="0" applyNumberFormat="1" applyFont="1" applyFill="1" applyBorder="1" applyAlignment="1" applyProtection="1">
      <alignment vertical="center"/>
    </xf>
    <xf numFmtId="0" fontId="40" fillId="0" borderId="0" xfId="0" applyNumberFormat="1" applyFont="1" applyFill="1" applyBorder="1" applyAlignment="1" applyProtection="1">
      <alignment vertical="center" wrapText="1"/>
    </xf>
    <xf numFmtId="0" fontId="30" fillId="3" borderId="2" xfId="0" applyNumberFormat="1" applyFont="1" applyFill="1" applyBorder="1" applyAlignment="1" applyProtection="1">
      <alignment vertical="center"/>
    </xf>
    <xf numFmtId="0" fontId="32" fillId="0" borderId="1" xfId="0" applyNumberFormat="1" applyFont="1" applyFill="1" applyBorder="1" applyAlignment="1" applyProtection="1">
      <alignment horizontal="left" vertical="center" wrapText="1"/>
    </xf>
    <xf numFmtId="0" fontId="30" fillId="0" borderId="2" xfId="0" applyNumberFormat="1" applyFont="1" applyFill="1" applyBorder="1" applyAlignment="1" applyProtection="1">
      <alignment vertical="center" wrapText="1"/>
    </xf>
    <xf numFmtId="0" fontId="32" fillId="0" borderId="1" xfId="0" quotePrefix="1" applyFont="1" applyFill="1" applyBorder="1" applyAlignment="1">
      <alignment horizontal="left" vertical="center"/>
    </xf>
    <xf numFmtId="0" fontId="32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0" fillId="0" borderId="3" xfId="0" applyBorder="1" applyAlignment="1"/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7" fillId="0" borderId="0" xfId="0" applyFont="1"/>
  </cellXfs>
  <cellStyles count="17">
    <cellStyle name="40% - Isticanje2" xfId="16" builtinId="35"/>
    <cellStyle name="Bad 1" xfId="7" xr:uid="{00000000-0005-0000-0000-000001000000}"/>
    <cellStyle name="Bilješka" xfId="15" builtinId="10"/>
    <cellStyle name="Good 1" xfId="8" xr:uid="{00000000-0005-0000-0000-000002000000}"/>
    <cellStyle name="Heading 1 1" xfId="9" xr:uid="{00000000-0005-0000-0000-000003000000}"/>
    <cellStyle name="Heading 2 1" xfId="10" xr:uid="{00000000-0005-0000-0000-000004000000}"/>
    <cellStyle name="Neutral 1" xfId="11" xr:uid="{00000000-0005-0000-0000-000005000000}"/>
    <cellStyle name="Normalno" xfId="0" builtinId="0"/>
    <cellStyle name="Normalno 2" xfId="2" xr:uid="{00000000-0005-0000-0000-000007000000}"/>
    <cellStyle name="Normalno 2 2" xfId="12" xr:uid="{00000000-0005-0000-0000-000008000000}"/>
    <cellStyle name="Normalno 3" xfId="1" xr:uid="{00000000-0005-0000-0000-000009000000}"/>
    <cellStyle name="Normalno 3 2" xfId="6" xr:uid="{00000000-0005-0000-0000-00000A000000}"/>
    <cellStyle name="Normalno 4" xfId="4" xr:uid="{00000000-0005-0000-0000-00000B000000}"/>
    <cellStyle name="Note 1" xfId="13" xr:uid="{00000000-0005-0000-0000-00000D000000}"/>
    <cellStyle name="Obično_List1" xfId="3" xr:uid="{00000000-0005-0000-0000-00000E000000}"/>
    <cellStyle name="Valuta 2" xfId="5" xr:uid="{00000000-0005-0000-0000-00000F000000}"/>
    <cellStyle name="Valuta 2 2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sqref="A1:F1"/>
    </sheetView>
  </sheetViews>
  <sheetFormatPr defaultRowHeight="15" x14ac:dyDescent="0.25"/>
  <cols>
    <col min="1" max="1" width="20.5703125" customWidth="1"/>
    <col min="2" max="2" width="14" customWidth="1"/>
    <col min="3" max="3" width="13.85546875" customWidth="1"/>
    <col min="4" max="4" width="16.140625" customWidth="1"/>
    <col min="5" max="5" width="12.28515625" customWidth="1"/>
  </cols>
  <sheetData>
    <row r="1" spans="1:6" ht="94.5" customHeight="1" thickBot="1" x14ac:dyDescent="0.3">
      <c r="A1" s="150" t="s">
        <v>80</v>
      </c>
      <c r="B1" s="151"/>
      <c r="C1" s="151"/>
      <c r="D1" s="151"/>
      <c r="E1" s="151"/>
      <c r="F1" s="152"/>
    </row>
    <row r="2" spans="1:6" s="101" customFormat="1" ht="39.75" customHeight="1" x14ac:dyDescent="0.25">
      <c r="A2" s="141" t="s">
        <v>262</v>
      </c>
      <c r="B2" s="142"/>
      <c r="C2" s="142"/>
      <c r="D2" s="142"/>
      <c r="E2" s="142"/>
      <c r="F2" s="143"/>
    </row>
    <row r="3" spans="1:6" s="101" customFormat="1" ht="39.75" customHeight="1" x14ac:dyDescent="0.25">
      <c r="A3" s="144"/>
      <c r="B3" s="145"/>
      <c r="C3" s="145"/>
      <c r="D3" s="145"/>
      <c r="E3" s="145"/>
      <c r="F3" s="146"/>
    </row>
    <row r="4" spans="1:6" s="101" customFormat="1" ht="39.75" customHeight="1" x14ac:dyDescent="0.25">
      <c r="A4" s="144"/>
      <c r="B4" s="145"/>
      <c r="C4" s="145"/>
      <c r="D4" s="145"/>
      <c r="E4" s="145"/>
      <c r="F4" s="146"/>
    </row>
    <row r="5" spans="1:6" s="101" customFormat="1" ht="39.75" customHeight="1" thickBot="1" x14ac:dyDescent="0.3">
      <c r="A5" s="147"/>
      <c r="B5" s="148"/>
      <c r="C5" s="148"/>
      <c r="D5" s="148"/>
      <c r="E5" s="148"/>
      <c r="F5" s="149"/>
    </row>
    <row r="6" spans="1:6" s="101" customFormat="1" x14ac:dyDescent="0.25"/>
    <row r="7" spans="1:6" s="185" customFormat="1" x14ac:dyDescent="0.25">
      <c r="A7" s="185" t="s">
        <v>249</v>
      </c>
    </row>
    <row r="8" spans="1:6" s="185" customFormat="1" x14ac:dyDescent="0.25">
      <c r="A8" s="185" t="s">
        <v>250</v>
      </c>
    </row>
    <row r="9" spans="1:6" s="101" customFormat="1" x14ac:dyDescent="0.25"/>
    <row r="10" spans="1:6" s="101" customFormat="1" x14ac:dyDescent="0.25"/>
  </sheetData>
  <mergeCells count="2">
    <mergeCell ref="A2:F5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workbookViewId="0">
      <selection activeCell="G15" sqref="G15"/>
    </sheetView>
  </sheetViews>
  <sheetFormatPr defaultColWidth="8.85546875" defaultRowHeight="15" x14ac:dyDescent="0.25"/>
  <cols>
    <col min="1" max="4" width="8.85546875" style="33"/>
    <col min="5" max="10" width="25.28515625" style="33" customWidth="1"/>
    <col min="11" max="11" width="19" style="33" customWidth="1"/>
    <col min="12" max="16384" width="8.85546875" style="33"/>
  </cols>
  <sheetData>
    <row r="1" spans="1:10" ht="42" customHeight="1" x14ac:dyDescent="0.25">
      <c r="A1" s="157" t="s">
        <v>239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8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x14ac:dyDescent="0.25">
      <c r="A3" s="157" t="s">
        <v>24</v>
      </c>
      <c r="B3" s="157"/>
      <c r="C3" s="157"/>
      <c r="D3" s="157"/>
      <c r="E3" s="157"/>
      <c r="F3" s="157"/>
      <c r="G3" s="157"/>
      <c r="H3" s="157"/>
      <c r="I3" s="169"/>
      <c r="J3" s="169"/>
    </row>
    <row r="4" spans="1:10" ht="18" x14ac:dyDescent="0.25">
      <c r="A4" s="64"/>
      <c r="B4" s="64"/>
      <c r="C4" s="64"/>
      <c r="D4" s="64"/>
      <c r="E4" s="64"/>
      <c r="F4" s="64"/>
      <c r="G4" s="64"/>
      <c r="H4" s="64"/>
      <c r="I4" s="74"/>
      <c r="J4" s="74"/>
    </row>
    <row r="5" spans="1:10" ht="15.75" x14ac:dyDescent="0.25">
      <c r="A5" s="157" t="s">
        <v>28</v>
      </c>
      <c r="B5" s="158"/>
      <c r="C5" s="158"/>
      <c r="D5" s="158"/>
      <c r="E5" s="158"/>
      <c r="F5" s="158"/>
      <c r="G5" s="158"/>
      <c r="H5" s="158"/>
      <c r="I5" s="158"/>
      <c r="J5" s="158"/>
    </row>
    <row r="6" spans="1:10" ht="18" x14ac:dyDescent="0.25">
      <c r="A6" s="92"/>
      <c r="B6" s="93"/>
      <c r="C6" s="93"/>
      <c r="D6" s="93"/>
      <c r="E6" s="94"/>
      <c r="F6" s="3"/>
      <c r="G6" s="3"/>
      <c r="H6" s="3"/>
      <c r="I6" s="3"/>
      <c r="J6" s="56" t="s">
        <v>35</v>
      </c>
    </row>
    <row r="7" spans="1:10" ht="25.5" x14ac:dyDescent="0.25">
      <c r="A7" s="43"/>
      <c r="B7" s="44"/>
      <c r="C7" s="44"/>
      <c r="D7" s="45"/>
      <c r="E7" s="46"/>
      <c r="F7" s="41" t="s">
        <v>240</v>
      </c>
      <c r="G7" s="41" t="s">
        <v>238</v>
      </c>
      <c r="H7" s="41" t="s">
        <v>241</v>
      </c>
      <c r="I7" s="41" t="s">
        <v>83</v>
      </c>
      <c r="J7" s="41" t="s">
        <v>242</v>
      </c>
    </row>
    <row r="8" spans="1:10" x14ac:dyDescent="0.25">
      <c r="A8" s="162" t="s">
        <v>0</v>
      </c>
      <c r="B8" s="156"/>
      <c r="C8" s="156"/>
      <c r="D8" s="156"/>
      <c r="E8" s="170"/>
      <c r="F8" s="89">
        <f>F9+F10</f>
        <v>2530962.3199999998</v>
      </c>
      <c r="G8" s="89">
        <f t="shared" ref="G8" si="0">G9+G10</f>
        <v>3196109</v>
      </c>
      <c r="H8" s="89">
        <f>H9+H10</f>
        <v>2983120</v>
      </c>
      <c r="I8" s="89">
        <f t="shared" ref="I8:J8" si="1">I9+I10</f>
        <v>2983120</v>
      </c>
      <c r="J8" s="89">
        <f t="shared" si="1"/>
        <v>2983120</v>
      </c>
    </row>
    <row r="9" spans="1:10" x14ac:dyDescent="0.25">
      <c r="A9" s="171" t="s">
        <v>36</v>
      </c>
      <c r="B9" s="172"/>
      <c r="C9" s="172"/>
      <c r="D9" s="172"/>
      <c r="E9" s="168"/>
      <c r="F9" s="90">
        <v>2530895.13</v>
      </c>
      <c r="G9" s="90">
        <v>3195909</v>
      </c>
      <c r="H9" s="90">
        <v>2982920</v>
      </c>
      <c r="I9" s="90">
        <v>2982920</v>
      </c>
      <c r="J9" s="90">
        <v>2982920</v>
      </c>
    </row>
    <row r="10" spans="1:10" x14ac:dyDescent="0.25">
      <c r="A10" s="173" t="s">
        <v>37</v>
      </c>
      <c r="B10" s="168"/>
      <c r="C10" s="168"/>
      <c r="D10" s="168"/>
      <c r="E10" s="168"/>
      <c r="F10" s="90">
        <v>67.19</v>
      </c>
      <c r="G10" s="90">
        <v>200</v>
      </c>
      <c r="H10" s="90">
        <v>200</v>
      </c>
      <c r="I10" s="90">
        <v>200</v>
      </c>
      <c r="J10" s="90">
        <v>200</v>
      </c>
    </row>
    <row r="11" spans="1:10" x14ac:dyDescent="0.25">
      <c r="A11" s="95" t="s">
        <v>1</v>
      </c>
      <c r="B11" s="96"/>
      <c r="C11" s="96"/>
      <c r="D11" s="96"/>
      <c r="E11" s="96"/>
      <c r="F11" s="89">
        <f>F12+F13</f>
        <v>2521481.9900000002</v>
      </c>
      <c r="G11" s="89">
        <f t="shared" ref="G11" si="2">G12+G13</f>
        <v>3207029</v>
      </c>
      <c r="H11" s="89">
        <f t="shared" ref="H11" si="3">H12+H13</f>
        <v>2983120</v>
      </c>
      <c r="I11" s="89">
        <f t="shared" ref="I11:J11" si="4">I12+I13</f>
        <v>2983120</v>
      </c>
      <c r="J11" s="89">
        <f t="shared" si="4"/>
        <v>2983120</v>
      </c>
    </row>
    <row r="12" spans="1:10" x14ac:dyDescent="0.25">
      <c r="A12" s="174" t="s">
        <v>38</v>
      </c>
      <c r="B12" s="172"/>
      <c r="C12" s="172"/>
      <c r="D12" s="172"/>
      <c r="E12" s="172"/>
      <c r="F12" s="90">
        <v>2448512.29</v>
      </c>
      <c r="G12" s="90">
        <v>3104827</v>
      </c>
      <c r="H12" s="90">
        <v>2902920</v>
      </c>
      <c r="I12" s="90">
        <v>2902920</v>
      </c>
      <c r="J12" s="90">
        <v>2902920</v>
      </c>
    </row>
    <row r="13" spans="1:10" x14ac:dyDescent="0.25">
      <c r="A13" s="167" t="s">
        <v>39</v>
      </c>
      <c r="B13" s="168"/>
      <c r="C13" s="168"/>
      <c r="D13" s="168"/>
      <c r="E13" s="168"/>
      <c r="F13" s="91">
        <v>72969.7</v>
      </c>
      <c r="G13" s="91">
        <v>102202</v>
      </c>
      <c r="H13" s="91">
        <v>80200</v>
      </c>
      <c r="I13" s="91">
        <v>80200</v>
      </c>
      <c r="J13" s="91">
        <v>80200</v>
      </c>
    </row>
    <row r="14" spans="1:10" x14ac:dyDescent="0.25">
      <c r="A14" s="155" t="s">
        <v>62</v>
      </c>
      <c r="B14" s="156"/>
      <c r="C14" s="156"/>
      <c r="D14" s="156"/>
      <c r="E14" s="156"/>
      <c r="F14" s="89">
        <f>F8-F11</f>
        <v>9480.3299999996088</v>
      </c>
      <c r="G14" s="42">
        <f>G8-G11</f>
        <v>-10920</v>
      </c>
      <c r="H14" s="42">
        <f t="shared" ref="H14" si="5">H8-H11</f>
        <v>0</v>
      </c>
      <c r="I14" s="42">
        <f t="shared" ref="I14:J14" si="6">I8-I11</f>
        <v>0</v>
      </c>
      <c r="J14" s="42">
        <f t="shared" si="6"/>
        <v>0</v>
      </c>
    </row>
    <row r="15" spans="1:10" ht="18" x14ac:dyDescent="0.25">
      <c r="A15" s="64"/>
      <c r="B15" s="50"/>
      <c r="C15" s="50"/>
      <c r="D15" s="50"/>
      <c r="E15" s="50"/>
      <c r="F15" s="97"/>
      <c r="G15" s="50"/>
      <c r="H15" s="51"/>
      <c r="I15" s="51"/>
      <c r="J15" s="51"/>
    </row>
    <row r="16" spans="1:10" ht="15.75" x14ac:dyDescent="0.25">
      <c r="A16" s="157" t="s">
        <v>29</v>
      </c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0" ht="18" x14ac:dyDescent="0.25">
      <c r="A17" s="64"/>
      <c r="B17" s="50"/>
      <c r="C17" s="50"/>
      <c r="D17" s="50"/>
      <c r="E17" s="50"/>
      <c r="F17" s="50"/>
      <c r="G17" s="50"/>
      <c r="H17" s="51"/>
      <c r="I17" s="51"/>
      <c r="J17" s="51"/>
    </row>
    <row r="18" spans="1:10" ht="25.5" x14ac:dyDescent="0.25">
      <c r="A18" s="43"/>
      <c r="B18" s="44"/>
      <c r="C18" s="44"/>
      <c r="D18" s="45"/>
      <c r="E18" s="46"/>
      <c r="F18" s="41" t="s">
        <v>240</v>
      </c>
      <c r="G18" s="41" t="s">
        <v>238</v>
      </c>
      <c r="H18" s="41" t="s">
        <v>241</v>
      </c>
      <c r="I18" s="41" t="s">
        <v>83</v>
      </c>
      <c r="J18" s="41" t="s">
        <v>242</v>
      </c>
    </row>
    <row r="19" spans="1:10" x14ac:dyDescent="0.25">
      <c r="A19" s="167" t="s">
        <v>40</v>
      </c>
      <c r="B19" s="168"/>
      <c r="C19" s="168"/>
      <c r="D19" s="168"/>
      <c r="E19" s="168"/>
      <c r="F19" s="47"/>
      <c r="G19" s="47"/>
      <c r="H19" s="47"/>
      <c r="I19" s="47"/>
      <c r="J19" s="48"/>
    </row>
    <row r="20" spans="1:10" x14ac:dyDescent="0.25">
      <c r="A20" s="167" t="s">
        <v>41</v>
      </c>
      <c r="B20" s="168"/>
      <c r="C20" s="168"/>
      <c r="D20" s="168"/>
      <c r="E20" s="168"/>
      <c r="F20" s="47"/>
      <c r="G20" s="47"/>
      <c r="H20" s="47"/>
      <c r="I20" s="47"/>
      <c r="J20" s="48"/>
    </row>
    <row r="21" spans="1:10" x14ac:dyDescent="0.25">
      <c r="A21" s="155" t="s">
        <v>2</v>
      </c>
      <c r="B21" s="156"/>
      <c r="C21" s="156"/>
      <c r="D21" s="156"/>
      <c r="E21" s="156"/>
      <c r="F21" s="42">
        <f t="shared" ref="F21" si="7">F19-F20</f>
        <v>0</v>
      </c>
      <c r="G21" s="42">
        <f t="shared" ref="G21:J21" si="8">G19-G20</f>
        <v>0</v>
      </c>
      <c r="H21" s="42">
        <f t="shared" si="8"/>
        <v>0</v>
      </c>
      <c r="I21" s="42">
        <f t="shared" si="8"/>
        <v>0</v>
      </c>
      <c r="J21" s="42">
        <f t="shared" si="8"/>
        <v>0</v>
      </c>
    </row>
    <row r="22" spans="1:10" x14ac:dyDescent="0.25">
      <c r="A22" s="155" t="s">
        <v>63</v>
      </c>
      <c r="B22" s="156"/>
      <c r="C22" s="156"/>
      <c r="D22" s="156"/>
      <c r="E22" s="156"/>
      <c r="F22" s="42">
        <f>F14+F21</f>
        <v>9480.3299999996088</v>
      </c>
      <c r="G22" s="42">
        <f>G14+G21</f>
        <v>-10920</v>
      </c>
      <c r="H22" s="42">
        <f>H14+H21</f>
        <v>0</v>
      </c>
      <c r="I22" s="42">
        <f t="shared" ref="I22:J22" si="9">I14+I21</f>
        <v>0</v>
      </c>
      <c r="J22" s="42">
        <f t="shared" si="9"/>
        <v>0</v>
      </c>
    </row>
    <row r="23" spans="1:10" ht="18" x14ac:dyDescent="0.25">
      <c r="A23" s="49"/>
      <c r="B23" s="50"/>
      <c r="C23" s="50"/>
      <c r="D23" s="50"/>
      <c r="E23" s="50"/>
      <c r="F23" s="50"/>
      <c r="G23" s="50"/>
      <c r="H23" s="51"/>
      <c r="I23" s="51"/>
      <c r="J23" s="51"/>
    </row>
    <row r="24" spans="1:10" ht="15.75" x14ac:dyDescent="0.25">
      <c r="A24" s="157" t="s">
        <v>64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.75" x14ac:dyDescent="0.25">
      <c r="A25" s="58"/>
      <c r="B25" s="57"/>
      <c r="C25" s="57"/>
      <c r="D25" s="57"/>
      <c r="E25" s="57"/>
      <c r="F25" s="57"/>
      <c r="G25" s="57"/>
      <c r="H25" s="57"/>
      <c r="I25" s="57"/>
      <c r="J25" s="57"/>
    </row>
    <row r="26" spans="1:10" ht="25.5" x14ac:dyDescent="0.25">
      <c r="A26" s="43"/>
      <c r="B26" s="44"/>
      <c r="C26" s="44"/>
      <c r="D26" s="45"/>
      <c r="E26" s="46"/>
      <c r="F26" s="41" t="s">
        <v>240</v>
      </c>
      <c r="G26" s="41" t="s">
        <v>238</v>
      </c>
      <c r="H26" s="41" t="s">
        <v>241</v>
      </c>
      <c r="I26" s="41" t="s">
        <v>83</v>
      </c>
      <c r="J26" s="41" t="s">
        <v>242</v>
      </c>
    </row>
    <row r="27" spans="1:10" ht="15" customHeight="1" x14ac:dyDescent="0.25">
      <c r="A27" s="159" t="s">
        <v>65</v>
      </c>
      <c r="B27" s="160"/>
      <c r="C27" s="160"/>
      <c r="D27" s="160"/>
      <c r="E27" s="161"/>
      <c r="F27" s="52">
        <v>1439</v>
      </c>
      <c r="G27" s="52">
        <v>0</v>
      </c>
      <c r="H27" s="52">
        <v>0</v>
      </c>
      <c r="I27" s="52">
        <v>0</v>
      </c>
      <c r="J27" s="53">
        <v>0</v>
      </c>
    </row>
    <row r="28" spans="1:10" ht="15" customHeight="1" x14ac:dyDescent="0.25">
      <c r="A28" s="155" t="s">
        <v>66</v>
      </c>
      <c r="B28" s="156"/>
      <c r="C28" s="156"/>
      <c r="D28" s="156"/>
      <c r="E28" s="156"/>
      <c r="F28" s="54"/>
      <c r="G28" s="54">
        <f t="shared" ref="G28:J28" si="10">G22+G27</f>
        <v>-10920</v>
      </c>
      <c r="H28" s="54">
        <f t="shared" si="10"/>
        <v>0</v>
      </c>
      <c r="I28" s="54">
        <f t="shared" si="10"/>
        <v>0</v>
      </c>
      <c r="J28" s="55">
        <f t="shared" si="10"/>
        <v>0</v>
      </c>
    </row>
    <row r="29" spans="1:10" ht="45" customHeight="1" x14ac:dyDescent="0.25">
      <c r="A29" s="162" t="s">
        <v>67</v>
      </c>
      <c r="B29" s="163"/>
      <c r="C29" s="163"/>
      <c r="D29" s="163"/>
      <c r="E29" s="164"/>
      <c r="F29" s="54">
        <f>F14+F21+F27-F28</f>
        <v>10919.329999999609</v>
      </c>
      <c r="G29" s="54">
        <f>G14+G21+G27-G28</f>
        <v>0</v>
      </c>
      <c r="H29" s="54">
        <f t="shared" ref="H29:J29" si="11">H14+H21+H27-H28</f>
        <v>0</v>
      </c>
      <c r="I29" s="54">
        <f t="shared" si="11"/>
        <v>0</v>
      </c>
      <c r="J29" s="55">
        <f t="shared" si="11"/>
        <v>0</v>
      </c>
    </row>
    <row r="30" spans="1:10" ht="15.75" x14ac:dyDescent="0.25">
      <c r="A30" s="58"/>
      <c r="B30" s="57"/>
      <c r="C30" s="57"/>
      <c r="D30" s="57"/>
      <c r="E30" s="57"/>
      <c r="F30" s="57"/>
      <c r="G30" s="57"/>
      <c r="H30" s="57"/>
      <c r="I30" s="57"/>
      <c r="J30" s="57"/>
    </row>
    <row r="31" spans="1:10" ht="15.75" x14ac:dyDescent="0.25">
      <c r="A31" s="157" t="s">
        <v>61</v>
      </c>
      <c r="B31" s="157"/>
      <c r="C31" s="157"/>
      <c r="D31" s="157"/>
      <c r="E31" s="157"/>
      <c r="F31" s="157"/>
      <c r="G31" s="157"/>
      <c r="H31" s="157"/>
      <c r="I31" s="157"/>
      <c r="J31" s="157"/>
    </row>
    <row r="32" spans="1:10" ht="18" x14ac:dyDescent="0.25">
      <c r="A32" s="49"/>
      <c r="B32" s="50"/>
      <c r="C32" s="50"/>
      <c r="D32" s="50"/>
      <c r="E32" s="50"/>
      <c r="F32" s="50"/>
      <c r="G32" s="50"/>
      <c r="H32" s="51"/>
      <c r="I32" s="51"/>
      <c r="J32" s="51"/>
    </row>
    <row r="33" spans="1:10" ht="25.5" x14ac:dyDescent="0.25">
      <c r="A33" s="43"/>
      <c r="B33" s="44"/>
      <c r="C33" s="44"/>
      <c r="D33" s="45"/>
      <c r="E33" s="46"/>
      <c r="F33" s="41" t="s">
        <v>240</v>
      </c>
      <c r="G33" s="41" t="s">
        <v>238</v>
      </c>
      <c r="H33" s="41" t="s">
        <v>241</v>
      </c>
      <c r="I33" s="41" t="s">
        <v>83</v>
      </c>
      <c r="J33" s="41" t="s">
        <v>242</v>
      </c>
    </row>
    <row r="34" spans="1:10" x14ac:dyDescent="0.25">
      <c r="A34" s="159" t="s">
        <v>65</v>
      </c>
      <c r="B34" s="160"/>
      <c r="C34" s="160"/>
      <c r="D34" s="160"/>
      <c r="E34" s="161"/>
      <c r="F34" s="52">
        <v>1439</v>
      </c>
      <c r="G34" s="136">
        <f>F37</f>
        <v>10919.33</v>
      </c>
      <c r="H34" s="52"/>
      <c r="I34" s="52"/>
      <c r="J34" s="53">
        <f>I37</f>
        <v>0</v>
      </c>
    </row>
    <row r="35" spans="1:10" ht="28.5" customHeight="1" x14ac:dyDescent="0.25">
      <c r="A35" s="159" t="s">
        <v>68</v>
      </c>
      <c r="B35" s="160"/>
      <c r="C35" s="160"/>
      <c r="D35" s="160"/>
      <c r="E35" s="161"/>
      <c r="F35" s="52"/>
      <c r="G35" s="136">
        <v>0</v>
      </c>
      <c r="H35" s="52">
        <v>0</v>
      </c>
      <c r="I35" s="52">
        <v>0</v>
      </c>
      <c r="J35" s="53">
        <v>0</v>
      </c>
    </row>
    <row r="36" spans="1:10" x14ac:dyDescent="0.25">
      <c r="A36" s="159" t="s">
        <v>69</v>
      </c>
      <c r="B36" s="165"/>
      <c r="C36" s="165"/>
      <c r="D36" s="165"/>
      <c r="E36" s="166"/>
      <c r="F36" s="52">
        <v>9480.33</v>
      </c>
      <c r="G36" s="136">
        <v>0</v>
      </c>
      <c r="H36" s="52">
        <v>0</v>
      </c>
      <c r="I36" s="52">
        <v>0</v>
      </c>
      <c r="J36" s="53">
        <v>0</v>
      </c>
    </row>
    <row r="37" spans="1:10" ht="15" customHeight="1" x14ac:dyDescent="0.25">
      <c r="A37" s="155" t="s">
        <v>66</v>
      </c>
      <c r="B37" s="156"/>
      <c r="C37" s="156"/>
      <c r="D37" s="156"/>
      <c r="E37" s="156"/>
      <c r="F37" s="54">
        <f>F34-F35+F36</f>
        <v>10919.33</v>
      </c>
      <c r="G37" s="137">
        <f t="shared" ref="G37:J37" si="12">G34-G35+G36</f>
        <v>10919.33</v>
      </c>
      <c r="H37" s="54">
        <f t="shared" si="12"/>
        <v>0</v>
      </c>
      <c r="I37" s="54">
        <f t="shared" si="12"/>
        <v>0</v>
      </c>
      <c r="J37" s="55">
        <f t="shared" si="12"/>
        <v>0</v>
      </c>
    </row>
    <row r="38" spans="1:10" ht="17.25" customHeight="1" x14ac:dyDescent="0.25"/>
    <row r="39" spans="1:10" x14ac:dyDescent="0.25">
      <c r="A39" s="153"/>
      <c r="B39" s="154"/>
      <c r="C39" s="154"/>
      <c r="D39" s="154"/>
      <c r="E39" s="154"/>
      <c r="F39" s="154"/>
      <c r="G39" s="154"/>
      <c r="H39" s="154"/>
      <c r="I39" s="154"/>
      <c r="J39" s="15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zoomScale="90" zoomScaleNormal="90" workbookViewId="0">
      <selection sqref="A1:H1"/>
    </sheetView>
  </sheetViews>
  <sheetFormatPr defaultColWidth="8.85546875" defaultRowHeight="15" x14ac:dyDescent="0.25"/>
  <cols>
    <col min="1" max="1" width="7.42578125" style="33" customWidth="1"/>
    <col min="2" max="2" width="8.42578125" style="33" customWidth="1"/>
    <col min="3" max="8" width="25.28515625" style="33" customWidth="1"/>
    <col min="9" max="9" width="9.140625" style="33" customWidth="1"/>
    <col min="10" max="16384" width="8.85546875" style="33"/>
  </cols>
  <sheetData>
    <row r="1" spans="1:8" ht="42" customHeight="1" x14ac:dyDescent="0.25">
      <c r="A1" s="157" t="s">
        <v>239</v>
      </c>
      <c r="B1" s="157"/>
      <c r="C1" s="157"/>
      <c r="D1" s="157"/>
      <c r="E1" s="157"/>
      <c r="F1" s="157"/>
      <c r="G1" s="157"/>
      <c r="H1" s="157"/>
    </row>
    <row r="2" spans="1:8" ht="18" customHeight="1" x14ac:dyDescent="0.25">
      <c r="A2" s="64"/>
      <c r="B2" s="64"/>
      <c r="C2" s="64"/>
      <c r="D2" s="64"/>
      <c r="E2" s="64"/>
      <c r="F2" s="64"/>
      <c r="G2" s="64"/>
      <c r="H2" s="64"/>
    </row>
    <row r="3" spans="1:8" ht="15.75" customHeight="1" x14ac:dyDescent="0.25">
      <c r="A3" s="157" t="s">
        <v>24</v>
      </c>
      <c r="B3" s="157"/>
      <c r="C3" s="157"/>
      <c r="D3" s="157"/>
      <c r="E3" s="157"/>
      <c r="F3" s="157"/>
      <c r="G3" s="157"/>
      <c r="H3" s="157"/>
    </row>
    <row r="4" spans="1:8" ht="18" x14ac:dyDescent="0.25">
      <c r="A4" s="64"/>
      <c r="B4" s="64"/>
      <c r="C4" s="64"/>
      <c r="D4" s="64"/>
      <c r="E4" s="64"/>
      <c r="F4" s="64"/>
      <c r="G4" s="74"/>
      <c r="H4" s="74"/>
    </row>
    <row r="5" spans="1:8" ht="18" customHeight="1" x14ac:dyDescent="0.25">
      <c r="A5" s="157" t="s">
        <v>4</v>
      </c>
      <c r="B5" s="157"/>
      <c r="C5" s="157"/>
      <c r="D5" s="157"/>
      <c r="E5" s="157"/>
      <c r="F5" s="157"/>
      <c r="G5" s="157"/>
      <c r="H5" s="157"/>
    </row>
    <row r="6" spans="1:8" ht="18" x14ac:dyDescent="0.25">
      <c r="A6" s="64"/>
      <c r="B6" s="64"/>
      <c r="C6" s="64"/>
      <c r="D6" s="64"/>
      <c r="E6" s="64"/>
      <c r="F6" s="64"/>
      <c r="G6" s="74"/>
      <c r="H6" s="74"/>
    </row>
    <row r="7" spans="1:8" ht="15.75" customHeight="1" x14ac:dyDescent="0.25">
      <c r="A7" s="157" t="s">
        <v>42</v>
      </c>
      <c r="B7" s="157"/>
      <c r="C7" s="157"/>
      <c r="D7" s="157"/>
      <c r="E7" s="157"/>
      <c r="F7" s="157"/>
      <c r="G7" s="157"/>
      <c r="H7" s="157"/>
    </row>
    <row r="8" spans="1:8" ht="18" x14ac:dyDescent="0.25">
      <c r="A8" s="64"/>
      <c r="B8" s="64"/>
      <c r="C8" s="64"/>
      <c r="D8" s="64"/>
      <c r="E8" s="64"/>
      <c r="F8" s="64"/>
      <c r="G8" s="74"/>
      <c r="H8" s="74"/>
    </row>
    <row r="9" spans="1:8" ht="25.5" x14ac:dyDescent="0.25">
      <c r="A9" s="69" t="s">
        <v>5</v>
      </c>
      <c r="B9" s="65" t="s">
        <v>6</v>
      </c>
      <c r="C9" s="65" t="s">
        <v>3</v>
      </c>
      <c r="D9" s="65" t="s">
        <v>237</v>
      </c>
      <c r="E9" s="69" t="s">
        <v>238</v>
      </c>
      <c r="F9" s="69" t="s">
        <v>145</v>
      </c>
      <c r="G9" s="69" t="s">
        <v>85</v>
      </c>
      <c r="H9" s="69" t="s">
        <v>88</v>
      </c>
    </row>
    <row r="10" spans="1:8" x14ac:dyDescent="0.25">
      <c r="A10" s="80"/>
      <c r="B10" s="81"/>
      <c r="C10" s="82" t="s">
        <v>0</v>
      </c>
      <c r="D10" s="75">
        <f t="shared" ref="D10" si="0">SUM(D11+D17)</f>
        <v>2530962.3199999998</v>
      </c>
      <c r="E10" s="75">
        <f>SUM(E11+E17)</f>
        <v>3196109</v>
      </c>
      <c r="F10" s="75">
        <f t="shared" ref="F10" si="1">SUM(F11+F17)</f>
        <v>2983120</v>
      </c>
      <c r="G10" s="75">
        <f t="shared" ref="G10:H10" si="2">SUM(G11+G17)</f>
        <v>2983120</v>
      </c>
      <c r="H10" s="75">
        <f t="shared" si="2"/>
        <v>2983120</v>
      </c>
    </row>
    <row r="11" spans="1:8" s="24" customFormat="1" ht="28.5" customHeight="1" x14ac:dyDescent="0.25">
      <c r="A11" s="29">
        <v>6</v>
      </c>
      <c r="B11" s="29"/>
      <c r="C11" s="29" t="s">
        <v>7</v>
      </c>
      <c r="D11" s="76">
        <f>SUM(D12:D16)</f>
        <v>2530895.13</v>
      </c>
      <c r="E11" s="130">
        <f>SUM(E12:E16)</f>
        <v>3195909</v>
      </c>
      <c r="F11" s="130">
        <f t="shared" ref="F11" si="3">SUM(F12:F16)</f>
        <v>2982920</v>
      </c>
      <c r="G11" s="130">
        <f t="shared" ref="G11:H11" si="4">SUM(G12:G16)</f>
        <v>2982920</v>
      </c>
      <c r="H11" s="130">
        <f t="shared" si="4"/>
        <v>2982920</v>
      </c>
    </row>
    <row r="12" spans="1:8" ht="38.25" x14ac:dyDescent="0.25">
      <c r="A12" s="83"/>
      <c r="B12" s="34">
        <v>63</v>
      </c>
      <c r="C12" s="34" t="s">
        <v>31</v>
      </c>
      <c r="D12" s="63">
        <v>1813547.2</v>
      </c>
      <c r="E12" s="62">
        <v>2066750</v>
      </c>
      <c r="F12" s="62">
        <v>2066800</v>
      </c>
      <c r="G12" s="62">
        <v>2066800</v>
      </c>
      <c r="H12" s="62">
        <v>2066800</v>
      </c>
    </row>
    <row r="13" spans="1:8" ht="33.75" customHeight="1" x14ac:dyDescent="0.25">
      <c r="A13" s="83"/>
      <c r="B13" s="34">
        <v>64</v>
      </c>
      <c r="C13" s="34" t="s">
        <v>70</v>
      </c>
      <c r="D13" s="63">
        <v>0.41</v>
      </c>
      <c r="E13" s="62">
        <v>10</v>
      </c>
      <c r="F13" s="62">
        <v>50</v>
      </c>
      <c r="G13" s="62">
        <v>50</v>
      </c>
      <c r="H13" s="62">
        <v>50</v>
      </c>
    </row>
    <row r="14" spans="1:8" ht="33.75" customHeight="1" x14ac:dyDescent="0.25">
      <c r="A14" s="83"/>
      <c r="B14" s="34">
        <v>65</v>
      </c>
      <c r="C14" s="35" t="s">
        <v>71</v>
      </c>
      <c r="D14" s="63">
        <v>75467.25</v>
      </c>
      <c r="E14" s="62">
        <v>97750</v>
      </c>
      <c r="F14" s="62">
        <v>142700</v>
      </c>
      <c r="G14" s="62">
        <v>142700</v>
      </c>
      <c r="H14" s="62">
        <v>142700</v>
      </c>
    </row>
    <row r="15" spans="1:8" ht="33.75" customHeight="1" x14ac:dyDescent="0.25">
      <c r="A15" s="83"/>
      <c r="B15" s="34">
        <v>66</v>
      </c>
      <c r="C15" s="35" t="s">
        <v>74</v>
      </c>
      <c r="D15" s="63">
        <v>6323.75</v>
      </c>
      <c r="E15" s="62">
        <v>7012</v>
      </c>
      <c r="F15" s="62">
        <v>950</v>
      </c>
      <c r="G15" s="62">
        <v>950</v>
      </c>
      <c r="H15" s="62">
        <v>950</v>
      </c>
    </row>
    <row r="16" spans="1:8" ht="38.25" x14ac:dyDescent="0.25">
      <c r="A16" s="36"/>
      <c r="B16" s="36">
        <v>67</v>
      </c>
      <c r="C16" s="34" t="s">
        <v>33</v>
      </c>
      <c r="D16" s="63">
        <v>635556.52</v>
      </c>
      <c r="E16" s="62">
        <v>1024387</v>
      </c>
      <c r="F16" s="62">
        <v>772420</v>
      </c>
      <c r="G16" s="62">
        <v>772420</v>
      </c>
      <c r="H16" s="62">
        <v>772420</v>
      </c>
    </row>
    <row r="17" spans="1:8" ht="25.5" x14ac:dyDescent="0.25">
      <c r="A17" s="119">
        <v>7</v>
      </c>
      <c r="B17" s="120"/>
      <c r="C17" s="121" t="s">
        <v>8</v>
      </c>
      <c r="D17" s="122">
        <v>67.19</v>
      </c>
      <c r="E17" s="131">
        <v>200</v>
      </c>
      <c r="F17" s="131">
        <v>200</v>
      </c>
      <c r="G17" s="131">
        <v>200</v>
      </c>
      <c r="H17" s="131">
        <v>200</v>
      </c>
    </row>
    <row r="18" spans="1:8" ht="38.25" x14ac:dyDescent="0.25">
      <c r="A18" s="34"/>
      <c r="B18" s="34">
        <v>72</v>
      </c>
      <c r="C18" s="37" t="s">
        <v>30</v>
      </c>
      <c r="D18" s="63">
        <v>67.19</v>
      </c>
      <c r="E18" s="62">
        <v>200</v>
      </c>
      <c r="F18" s="62">
        <v>200</v>
      </c>
      <c r="G18" s="62">
        <v>200</v>
      </c>
      <c r="H18" s="62">
        <v>200</v>
      </c>
    </row>
    <row r="21" spans="1:8" ht="15.75" x14ac:dyDescent="0.25">
      <c r="A21" s="157" t="s">
        <v>43</v>
      </c>
      <c r="B21" s="175"/>
      <c r="C21" s="175"/>
      <c r="D21" s="175"/>
      <c r="E21" s="175"/>
      <c r="F21" s="175"/>
      <c r="G21" s="175"/>
      <c r="H21" s="175"/>
    </row>
    <row r="22" spans="1:8" ht="18" x14ac:dyDescent="0.25">
      <c r="A22" s="64"/>
      <c r="B22" s="64"/>
      <c r="C22" s="64"/>
      <c r="D22" s="64"/>
      <c r="E22" s="64"/>
      <c r="F22" s="64"/>
      <c r="G22" s="74"/>
      <c r="H22" s="74"/>
    </row>
    <row r="23" spans="1:8" ht="25.5" x14ac:dyDescent="0.25">
      <c r="A23" s="69" t="s">
        <v>5</v>
      </c>
      <c r="B23" s="65" t="s">
        <v>6</v>
      </c>
      <c r="C23" s="65" t="s">
        <v>9</v>
      </c>
      <c r="D23" s="132" t="s">
        <v>237</v>
      </c>
      <c r="E23" s="133" t="s">
        <v>238</v>
      </c>
      <c r="F23" s="133" t="s">
        <v>145</v>
      </c>
      <c r="G23" s="133" t="s">
        <v>85</v>
      </c>
      <c r="H23" s="133" t="s">
        <v>88</v>
      </c>
    </row>
    <row r="24" spans="1:8" s="24" customFormat="1" ht="25.5" customHeight="1" x14ac:dyDescent="0.25">
      <c r="A24" s="30"/>
      <c r="B24" s="31"/>
      <c r="C24" s="32" t="s">
        <v>1</v>
      </c>
      <c r="D24" s="77">
        <f>D25+D31</f>
        <v>2521481.9900000002</v>
      </c>
      <c r="E24" s="134">
        <f>E25+E31</f>
        <v>3207029</v>
      </c>
      <c r="F24" s="134">
        <f t="shared" ref="F24:H24" si="5">F25+F31</f>
        <v>2983120</v>
      </c>
      <c r="G24" s="134">
        <f t="shared" si="5"/>
        <v>2983120</v>
      </c>
      <c r="H24" s="134">
        <f t="shared" si="5"/>
        <v>2983120</v>
      </c>
    </row>
    <row r="25" spans="1:8" ht="23.25" customHeight="1" x14ac:dyDescent="0.25">
      <c r="A25" s="72">
        <v>3</v>
      </c>
      <c r="B25" s="72"/>
      <c r="C25" s="84" t="s">
        <v>10</v>
      </c>
      <c r="D25" s="78">
        <f>SUM(D26:D30)</f>
        <v>2448512.29</v>
      </c>
      <c r="E25" s="135">
        <f>SUM(E26:E30)</f>
        <v>3104827</v>
      </c>
      <c r="F25" s="135">
        <f t="shared" ref="F25:H25" si="6">SUM(F26:F30)</f>
        <v>2902920</v>
      </c>
      <c r="G25" s="135">
        <f t="shared" si="6"/>
        <v>2902920</v>
      </c>
      <c r="H25" s="135">
        <f t="shared" si="6"/>
        <v>2902920</v>
      </c>
    </row>
    <row r="26" spans="1:8" ht="15.75" customHeight="1" x14ac:dyDescent="0.25">
      <c r="A26" s="83"/>
      <c r="B26" s="34">
        <v>31</v>
      </c>
      <c r="C26" s="34" t="s">
        <v>11</v>
      </c>
      <c r="D26" s="63">
        <v>1971509.9</v>
      </c>
      <c r="E26" s="62">
        <v>2310630</v>
      </c>
      <c r="F26" s="62">
        <v>2349800</v>
      </c>
      <c r="G26" s="62">
        <v>2349800</v>
      </c>
      <c r="H26" s="62">
        <v>2349800</v>
      </c>
    </row>
    <row r="27" spans="1:8" x14ac:dyDescent="0.25">
      <c r="A27" s="36"/>
      <c r="B27" s="36">
        <v>32</v>
      </c>
      <c r="C27" s="36" t="s">
        <v>25</v>
      </c>
      <c r="D27" s="63">
        <v>433596.6</v>
      </c>
      <c r="E27" s="62">
        <v>749583</v>
      </c>
      <c r="F27" s="62">
        <v>538820</v>
      </c>
      <c r="G27" s="62">
        <v>538820</v>
      </c>
      <c r="H27" s="62">
        <v>538820</v>
      </c>
    </row>
    <row r="28" spans="1:8" x14ac:dyDescent="0.25">
      <c r="A28" s="36"/>
      <c r="B28" s="36">
        <v>34</v>
      </c>
      <c r="C28" s="71" t="s">
        <v>72</v>
      </c>
      <c r="D28" s="63">
        <v>1100</v>
      </c>
      <c r="E28" s="62">
        <v>1100</v>
      </c>
      <c r="F28" s="62">
        <v>1100</v>
      </c>
      <c r="G28" s="62">
        <v>1100</v>
      </c>
      <c r="H28" s="62">
        <v>1100</v>
      </c>
    </row>
    <row r="29" spans="1:8" ht="38.25" x14ac:dyDescent="0.25">
      <c r="A29" s="36"/>
      <c r="B29" s="36">
        <v>37</v>
      </c>
      <c r="C29" s="35" t="s">
        <v>251</v>
      </c>
      <c r="D29" s="63">
        <v>41095.79</v>
      </c>
      <c r="E29" s="62">
        <v>42312</v>
      </c>
      <c r="F29" s="62">
        <v>12000</v>
      </c>
      <c r="G29" s="62">
        <v>12000</v>
      </c>
      <c r="H29" s="62">
        <v>12000</v>
      </c>
    </row>
    <row r="30" spans="1:8" x14ac:dyDescent="0.25">
      <c r="A30" s="36"/>
      <c r="B30" s="36">
        <v>38</v>
      </c>
      <c r="C30" s="36" t="s">
        <v>76</v>
      </c>
      <c r="D30" s="63">
        <v>1210</v>
      </c>
      <c r="E30" s="62">
        <v>1202</v>
      </c>
      <c r="F30" s="62">
        <v>1200</v>
      </c>
      <c r="G30" s="62">
        <v>1200</v>
      </c>
      <c r="H30" s="62">
        <v>1200</v>
      </c>
    </row>
    <row r="31" spans="1:8" ht="25.5" x14ac:dyDescent="0.25">
      <c r="A31" s="85">
        <v>4</v>
      </c>
      <c r="B31" s="86"/>
      <c r="C31" s="70" t="s">
        <v>12</v>
      </c>
      <c r="D31" s="67">
        <f>D32</f>
        <v>72969.7</v>
      </c>
      <c r="E31" s="67">
        <f t="shared" ref="E31:H31" si="7">E32</f>
        <v>102202</v>
      </c>
      <c r="F31" s="67">
        <f t="shared" si="7"/>
        <v>80200</v>
      </c>
      <c r="G31" s="67">
        <f t="shared" si="7"/>
        <v>80200</v>
      </c>
      <c r="H31" s="67">
        <f t="shared" si="7"/>
        <v>80200</v>
      </c>
    </row>
    <row r="32" spans="1:8" ht="38.25" x14ac:dyDescent="0.25">
      <c r="A32" s="34"/>
      <c r="B32" s="34">
        <v>42</v>
      </c>
      <c r="C32" s="37" t="s">
        <v>13</v>
      </c>
      <c r="D32" s="63">
        <v>72969.7</v>
      </c>
      <c r="E32" s="62">
        <v>102202</v>
      </c>
      <c r="F32" s="62">
        <v>80200</v>
      </c>
      <c r="G32" s="62">
        <v>80200</v>
      </c>
      <c r="H32" s="62">
        <v>80200</v>
      </c>
    </row>
    <row r="35" spans="1:12" ht="18.75" x14ac:dyDescent="0.25">
      <c r="A35" s="64"/>
      <c r="B35" s="64"/>
      <c r="C35" s="64"/>
      <c r="D35" s="79"/>
      <c r="E35" s="64"/>
      <c r="F35" s="64"/>
      <c r="G35" s="64"/>
      <c r="H35" s="64"/>
      <c r="I35" s="64"/>
      <c r="J35" s="87"/>
      <c r="K35" s="64"/>
      <c r="L35" s="88"/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zoomScaleNormal="100" workbookViewId="0">
      <selection sqref="A1:F1"/>
    </sheetView>
  </sheetViews>
  <sheetFormatPr defaultColWidth="8.85546875" defaultRowHeight="15" x14ac:dyDescent="0.25"/>
  <cols>
    <col min="1" max="1" width="28.28515625" style="33" customWidth="1"/>
    <col min="2" max="3" width="25.28515625" style="33" customWidth="1"/>
    <col min="4" max="6" width="25.28515625" style="40" customWidth="1"/>
    <col min="7" max="16384" width="8.85546875" style="40"/>
  </cols>
  <sheetData>
    <row r="1" spans="1:6" ht="42" customHeight="1" x14ac:dyDescent="0.25">
      <c r="A1" s="157" t="s">
        <v>239</v>
      </c>
      <c r="B1" s="157"/>
      <c r="C1" s="157"/>
      <c r="D1" s="157"/>
      <c r="E1" s="157"/>
      <c r="F1" s="157"/>
    </row>
    <row r="2" spans="1:6" ht="18" customHeight="1" x14ac:dyDescent="0.25">
      <c r="A2" s="64"/>
      <c r="B2" s="64"/>
      <c r="C2" s="64"/>
      <c r="D2" s="64"/>
      <c r="E2" s="64"/>
      <c r="F2" s="64"/>
    </row>
    <row r="3" spans="1:6" ht="15.75" customHeight="1" x14ac:dyDescent="0.25">
      <c r="A3" s="157" t="s">
        <v>24</v>
      </c>
      <c r="B3" s="157"/>
      <c r="C3" s="157"/>
      <c r="D3" s="157"/>
      <c r="E3" s="157"/>
      <c r="F3" s="157"/>
    </row>
    <row r="4" spans="1:6" ht="18" x14ac:dyDescent="0.25">
      <c r="B4" s="64"/>
      <c r="C4" s="64"/>
      <c r="D4" s="64"/>
      <c r="E4" s="74"/>
      <c r="F4" s="74"/>
    </row>
    <row r="5" spans="1:6" ht="18" customHeight="1" x14ac:dyDescent="0.25">
      <c r="A5" s="157" t="s">
        <v>4</v>
      </c>
      <c r="B5" s="157"/>
      <c r="C5" s="157"/>
      <c r="D5" s="157"/>
      <c r="E5" s="157"/>
      <c r="F5" s="157"/>
    </row>
    <row r="6" spans="1:6" ht="18" x14ac:dyDescent="0.25">
      <c r="A6" s="64"/>
      <c r="B6" s="64"/>
      <c r="C6" s="64"/>
      <c r="D6" s="64"/>
      <c r="E6" s="74"/>
      <c r="F6" s="74"/>
    </row>
    <row r="7" spans="1:6" ht="15.75" customHeight="1" x14ac:dyDescent="0.25">
      <c r="A7" s="157" t="s">
        <v>44</v>
      </c>
      <c r="B7" s="157"/>
      <c r="C7" s="157"/>
      <c r="D7" s="157"/>
      <c r="E7" s="157"/>
      <c r="F7" s="157"/>
    </row>
    <row r="8" spans="1:6" ht="18" x14ac:dyDescent="0.25">
      <c r="A8" s="64"/>
      <c r="B8" s="64"/>
      <c r="C8" s="64"/>
      <c r="D8" s="38"/>
      <c r="E8" s="39"/>
      <c r="F8" s="39"/>
    </row>
    <row r="9" spans="1:6" ht="25.5" x14ac:dyDescent="0.25">
      <c r="A9" s="69" t="s">
        <v>46</v>
      </c>
      <c r="B9" s="65" t="s">
        <v>237</v>
      </c>
      <c r="C9" s="69" t="s">
        <v>238</v>
      </c>
      <c r="D9" s="69" t="s">
        <v>145</v>
      </c>
      <c r="E9" s="69" t="s">
        <v>85</v>
      </c>
      <c r="F9" s="69" t="s">
        <v>88</v>
      </c>
    </row>
    <row r="10" spans="1:6" ht="30" customHeight="1" x14ac:dyDescent="0.25">
      <c r="A10" s="29" t="s">
        <v>0</v>
      </c>
      <c r="B10" s="66">
        <f>B11+B25</f>
        <v>2521481.9900000002</v>
      </c>
      <c r="C10" s="129">
        <f>C11+C25</f>
        <v>3207029</v>
      </c>
      <c r="D10" s="129">
        <f t="shared" ref="D10:F10" si="0">D11+D25</f>
        <v>2983120</v>
      </c>
      <c r="E10" s="129">
        <f t="shared" si="0"/>
        <v>2983120</v>
      </c>
      <c r="F10" s="129">
        <f t="shared" si="0"/>
        <v>2983120</v>
      </c>
    </row>
    <row r="11" spans="1:6" ht="26.25" customHeight="1" x14ac:dyDescent="0.25">
      <c r="A11" s="98" t="s">
        <v>51</v>
      </c>
      <c r="B11" s="118">
        <f>SUM(B12:B20)</f>
        <v>2521481.9900000002</v>
      </c>
      <c r="C11" s="123">
        <f>SUM(C12:C20)</f>
        <v>3207029</v>
      </c>
      <c r="D11" s="123">
        <f>SUM(D12:D20)</f>
        <v>2983120</v>
      </c>
      <c r="E11" s="123">
        <f t="shared" ref="E11:F11" si="1">SUM(E12:E20)</f>
        <v>2983120</v>
      </c>
      <c r="F11" s="123">
        <f t="shared" si="1"/>
        <v>2983120</v>
      </c>
    </row>
    <row r="12" spans="1:6" x14ac:dyDescent="0.25">
      <c r="A12" s="71" t="s">
        <v>81</v>
      </c>
      <c r="B12" s="62">
        <v>452795.04</v>
      </c>
      <c r="C12" s="62">
        <v>846502</v>
      </c>
      <c r="D12" s="62">
        <v>544174</v>
      </c>
      <c r="E12" s="62">
        <v>544174</v>
      </c>
      <c r="F12" s="62">
        <v>544174</v>
      </c>
    </row>
    <row r="13" spans="1:6" x14ac:dyDescent="0.25">
      <c r="A13" s="71" t="s">
        <v>82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</row>
    <row r="14" spans="1:6" x14ac:dyDescent="0.25">
      <c r="A14" s="35" t="s">
        <v>252</v>
      </c>
      <c r="B14" s="62">
        <v>1000.41</v>
      </c>
      <c r="C14" s="62">
        <v>10</v>
      </c>
      <c r="D14" s="62">
        <v>1000</v>
      </c>
      <c r="E14" s="62">
        <v>1000</v>
      </c>
      <c r="F14" s="62">
        <v>1000</v>
      </c>
    </row>
    <row r="15" spans="1:6" ht="28.5" customHeight="1" x14ac:dyDescent="0.25">
      <c r="A15" s="35" t="s">
        <v>253</v>
      </c>
      <c r="B15" s="62">
        <v>1438.81</v>
      </c>
      <c r="C15" s="62">
        <v>10920</v>
      </c>
      <c r="D15" s="62">
        <v>0</v>
      </c>
      <c r="E15" s="62">
        <v>0</v>
      </c>
      <c r="F15" s="62">
        <v>0</v>
      </c>
    </row>
    <row r="16" spans="1:6" ht="25.5" x14ac:dyDescent="0.25">
      <c r="A16" s="35" t="s">
        <v>254</v>
      </c>
      <c r="B16" s="62">
        <v>134000</v>
      </c>
      <c r="C16" s="62">
        <v>142000</v>
      </c>
      <c r="D16" s="62">
        <v>156000</v>
      </c>
      <c r="E16" s="62">
        <v>156000</v>
      </c>
      <c r="F16" s="62">
        <v>156000</v>
      </c>
    </row>
    <row r="17" spans="1:6" ht="30" customHeight="1" x14ac:dyDescent="0.25">
      <c r="A17" s="35" t="s">
        <v>255</v>
      </c>
      <c r="B17" s="62">
        <v>384.48</v>
      </c>
      <c r="C17" s="62">
        <v>385</v>
      </c>
      <c r="D17" s="62">
        <v>160</v>
      </c>
      <c r="E17" s="62">
        <v>160</v>
      </c>
      <c r="F17" s="62">
        <v>160</v>
      </c>
    </row>
    <row r="18" spans="1:6" x14ac:dyDescent="0.25">
      <c r="A18" s="35" t="s">
        <v>272</v>
      </c>
      <c r="B18" s="62">
        <v>48377</v>
      </c>
      <c r="C18" s="62">
        <v>35500</v>
      </c>
      <c r="D18" s="62">
        <v>72086</v>
      </c>
      <c r="E18" s="62">
        <v>72086</v>
      </c>
      <c r="F18" s="62">
        <v>72086</v>
      </c>
    </row>
    <row r="19" spans="1:6" ht="38.25" x14ac:dyDescent="0.25">
      <c r="A19" s="35" t="s">
        <v>256</v>
      </c>
      <c r="B19" s="62">
        <v>1645846.04</v>
      </c>
      <c r="C19" s="62">
        <v>1859100</v>
      </c>
      <c r="D19" s="62">
        <v>1863500</v>
      </c>
      <c r="E19" s="62">
        <v>1863500</v>
      </c>
      <c r="F19" s="62">
        <v>1863500</v>
      </c>
    </row>
    <row r="20" spans="1:6" ht="25.5" x14ac:dyDescent="0.25">
      <c r="A20" s="35" t="s">
        <v>257</v>
      </c>
      <c r="B20" s="62">
        <v>237640.21</v>
      </c>
      <c r="C20" s="62">
        <v>312612</v>
      </c>
      <c r="D20" s="62">
        <v>346200</v>
      </c>
      <c r="E20" s="62">
        <v>346200</v>
      </c>
      <c r="F20" s="62">
        <v>346200</v>
      </c>
    </row>
    <row r="21" spans="1:6" x14ac:dyDescent="0.25">
      <c r="A21" s="36" t="s">
        <v>32</v>
      </c>
      <c r="B21" s="62"/>
      <c r="C21" s="62"/>
      <c r="D21" s="124"/>
      <c r="E21" s="124"/>
      <c r="F21" s="124"/>
    </row>
    <row r="22" spans="1:6" ht="25.5" hidden="1" x14ac:dyDescent="0.25">
      <c r="A22" s="72" t="s">
        <v>49</v>
      </c>
      <c r="B22" s="67"/>
      <c r="C22" s="67"/>
      <c r="D22" s="125"/>
      <c r="E22" s="125"/>
      <c r="F22" s="125"/>
    </row>
    <row r="23" spans="1:6" ht="25.5" hidden="1" x14ac:dyDescent="0.25">
      <c r="A23" s="35" t="s">
        <v>50</v>
      </c>
      <c r="B23" s="63"/>
      <c r="C23" s="62"/>
      <c r="D23" s="124"/>
      <c r="E23" s="124"/>
      <c r="F23" s="124"/>
    </row>
    <row r="24" spans="1:6" hidden="1" x14ac:dyDescent="0.25">
      <c r="A24" s="73" t="s">
        <v>47</v>
      </c>
      <c r="B24" s="63"/>
      <c r="C24" s="62"/>
      <c r="D24" s="124"/>
      <c r="E24" s="124"/>
      <c r="F24" s="126"/>
    </row>
    <row r="25" spans="1:6" hidden="1" x14ac:dyDescent="0.25">
      <c r="A25" s="71" t="s">
        <v>48</v>
      </c>
      <c r="B25" s="63"/>
      <c r="C25" s="62"/>
      <c r="D25" s="124"/>
      <c r="E25" s="124"/>
      <c r="F25" s="126"/>
    </row>
    <row r="26" spans="1:6" x14ac:dyDescent="0.25">
      <c r="B26" s="127"/>
      <c r="C26" s="127"/>
      <c r="D26" s="128"/>
      <c r="E26" s="128"/>
      <c r="F26" s="128"/>
    </row>
    <row r="28" spans="1:6" ht="15.75" customHeight="1" x14ac:dyDescent="0.25">
      <c r="A28" s="157" t="s">
        <v>45</v>
      </c>
      <c r="B28" s="157"/>
      <c r="C28" s="157"/>
      <c r="D28" s="157"/>
      <c r="E28" s="157"/>
      <c r="F28" s="157"/>
    </row>
    <row r="29" spans="1:6" ht="18" x14ac:dyDescent="0.25">
      <c r="A29" s="64"/>
      <c r="B29" s="64"/>
      <c r="C29" s="64"/>
      <c r="D29" s="38"/>
      <c r="E29" s="39"/>
      <c r="F29" s="39"/>
    </row>
    <row r="30" spans="1:6" ht="25.5" x14ac:dyDescent="0.25">
      <c r="A30" s="69" t="s">
        <v>46</v>
      </c>
      <c r="B30" s="65" t="s">
        <v>237</v>
      </c>
      <c r="C30" s="69" t="s">
        <v>238</v>
      </c>
      <c r="D30" s="69" t="s">
        <v>145</v>
      </c>
      <c r="E30" s="69" t="s">
        <v>85</v>
      </c>
      <c r="F30" s="69" t="s">
        <v>88</v>
      </c>
    </row>
    <row r="31" spans="1:6" s="60" customFormat="1" ht="27" customHeight="1" x14ac:dyDescent="0.25">
      <c r="A31" s="29" t="s">
        <v>1</v>
      </c>
      <c r="B31" s="66">
        <f>B32+B42</f>
        <v>2521481.9899999998</v>
      </c>
      <c r="C31" s="129">
        <f>C32+C42</f>
        <v>3207029</v>
      </c>
      <c r="D31" s="129">
        <f>D32+D42</f>
        <v>2983120</v>
      </c>
      <c r="E31" s="129">
        <f t="shared" ref="E31:F31" si="2">E32+E42</f>
        <v>2983120</v>
      </c>
      <c r="F31" s="129">
        <f t="shared" si="2"/>
        <v>2983120</v>
      </c>
    </row>
    <row r="32" spans="1:6" s="60" customFormat="1" ht="20.25" customHeight="1" x14ac:dyDescent="0.25">
      <c r="A32" s="99" t="s">
        <v>51</v>
      </c>
      <c r="B32" s="100">
        <f>SUM(B33:B41)</f>
        <v>2451553.9</v>
      </c>
      <c r="C32" s="100">
        <f>SUM(C33:C41)</f>
        <v>3104827</v>
      </c>
      <c r="D32" s="100">
        <f t="shared" ref="D32:F32" si="3">SUM(D33:D41)</f>
        <v>2943120</v>
      </c>
      <c r="E32" s="100">
        <f t="shared" si="3"/>
        <v>2943120</v>
      </c>
      <c r="F32" s="100">
        <f t="shared" si="3"/>
        <v>2943120</v>
      </c>
    </row>
    <row r="33" spans="1:7" x14ac:dyDescent="0.25">
      <c r="A33" s="71" t="s">
        <v>81</v>
      </c>
      <c r="B33" s="62">
        <v>452795.04</v>
      </c>
      <c r="C33" s="62">
        <v>819812</v>
      </c>
      <c r="D33" s="62">
        <v>544174</v>
      </c>
      <c r="E33" s="62">
        <v>544174</v>
      </c>
      <c r="F33" s="62">
        <v>544174</v>
      </c>
      <c r="G33" s="61"/>
    </row>
    <row r="34" spans="1:7" x14ac:dyDescent="0.25">
      <c r="A34" s="71" t="s">
        <v>82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</row>
    <row r="35" spans="1:7" x14ac:dyDescent="0.25">
      <c r="A35" s="35" t="s">
        <v>252</v>
      </c>
      <c r="B35" s="62">
        <v>1000.41</v>
      </c>
      <c r="C35" s="62">
        <v>10</v>
      </c>
      <c r="D35" s="62">
        <v>1000</v>
      </c>
      <c r="E35" s="62">
        <v>1000</v>
      </c>
      <c r="F35" s="62">
        <v>1000</v>
      </c>
      <c r="G35" s="61"/>
    </row>
    <row r="36" spans="1:7" ht="25.5" x14ac:dyDescent="0.25">
      <c r="A36" s="35" t="s">
        <v>258</v>
      </c>
      <c r="B36" s="62">
        <v>0</v>
      </c>
      <c r="C36" s="62">
        <v>10920</v>
      </c>
      <c r="D36" s="62">
        <v>0</v>
      </c>
      <c r="E36" s="62">
        <v>0</v>
      </c>
      <c r="F36" s="62">
        <v>0</v>
      </c>
    </row>
    <row r="37" spans="1:7" ht="24.75" customHeight="1" x14ac:dyDescent="0.25">
      <c r="A37" s="35" t="s">
        <v>254</v>
      </c>
      <c r="B37" s="62">
        <v>105000</v>
      </c>
      <c r="C37" s="62">
        <v>110000</v>
      </c>
      <c r="D37" s="62">
        <v>116000</v>
      </c>
      <c r="E37" s="62">
        <v>116000</v>
      </c>
      <c r="F37" s="62">
        <v>116000</v>
      </c>
      <c r="G37" s="61"/>
    </row>
    <row r="38" spans="1:7" x14ac:dyDescent="0.25">
      <c r="A38" s="35" t="s">
        <v>255</v>
      </c>
      <c r="B38" s="62">
        <v>384.48</v>
      </c>
      <c r="C38" s="62">
        <v>385</v>
      </c>
      <c r="D38" s="62">
        <v>160</v>
      </c>
      <c r="E38" s="62">
        <v>160</v>
      </c>
      <c r="F38" s="62">
        <v>160</v>
      </c>
    </row>
    <row r="39" spans="1:7" x14ac:dyDescent="0.25">
      <c r="A39" s="71" t="s">
        <v>273</v>
      </c>
      <c r="B39" s="62">
        <v>48377</v>
      </c>
      <c r="C39" s="62">
        <v>35500</v>
      </c>
      <c r="D39" s="62">
        <v>72086</v>
      </c>
      <c r="E39" s="62">
        <v>72086</v>
      </c>
      <c r="F39" s="62">
        <v>72086</v>
      </c>
      <c r="G39" s="61"/>
    </row>
    <row r="40" spans="1:7" ht="25.5" x14ac:dyDescent="0.25">
      <c r="A40" s="35" t="s">
        <v>271</v>
      </c>
      <c r="B40" s="62">
        <v>1645846.04</v>
      </c>
      <c r="C40" s="62">
        <v>1859100</v>
      </c>
      <c r="D40" s="62">
        <v>1863500</v>
      </c>
      <c r="E40" s="62">
        <v>1863500</v>
      </c>
      <c r="F40" s="62">
        <v>1863500</v>
      </c>
      <c r="G40" s="61"/>
    </row>
    <row r="41" spans="1:7" x14ac:dyDescent="0.25">
      <c r="A41" s="71" t="s">
        <v>259</v>
      </c>
      <c r="B41" s="62">
        <v>198150.93</v>
      </c>
      <c r="C41" s="62">
        <v>269100</v>
      </c>
      <c r="D41" s="62">
        <v>346200</v>
      </c>
      <c r="E41" s="62">
        <v>346200</v>
      </c>
      <c r="F41" s="62">
        <v>346200</v>
      </c>
    </row>
    <row r="42" spans="1:7" s="60" customFormat="1" ht="25.5" x14ac:dyDescent="0.25">
      <c r="A42" s="98" t="s">
        <v>73</v>
      </c>
      <c r="B42" s="100">
        <f>SUM(B44:B47)</f>
        <v>69928.09</v>
      </c>
      <c r="C42" s="100">
        <f>SUM(C43:C47)</f>
        <v>102202</v>
      </c>
      <c r="D42" s="100">
        <f t="shared" ref="D42" si="4">SUM(D43:D47)</f>
        <v>40000</v>
      </c>
      <c r="E42" s="100">
        <f t="shared" ref="E42" si="5">SUM(E43:E47)</f>
        <v>40000</v>
      </c>
      <c r="F42" s="100">
        <f t="shared" ref="F42" si="6">SUM(F43:F47)</f>
        <v>40000</v>
      </c>
    </row>
    <row r="43" spans="1:7" s="60" customFormat="1" x14ac:dyDescent="0.25">
      <c r="A43" s="139" t="s">
        <v>81</v>
      </c>
      <c r="B43" s="140"/>
      <c r="C43" s="140">
        <v>26690</v>
      </c>
      <c r="D43" s="140"/>
      <c r="E43" s="140"/>
      <c r="F43" s="140"/>
    </row>
    <row r="44" spans="1:7" x14ac:dyDescent="0.25">
      <c r="A44" s="35" t="s">
        <v>252</v>
      </c>
      <c r="B44" s="62">
        <v>0</v>
      </c>
      <c r="C44" s="62">
        <v>0</v>
      </c>
      <c r="D44" s="62">
        <v>0</v>
      </c>
      <c r="E44" s="62">
        <v>0</v>
      </c>
      <c r="F44" s="62">
        <v>0</v>
      </c>
    </row>
    <row r="45" spans="1:7" x14ac:dyDescent="0.25">
      <c r="A45" s="71" t="s">
        <v>260</v>
      </c>
      <c r="B45" s="63">
        <v>29000</v>
      </c>
      <c r="C45" s="62">
        <v>32000</v>
      </c>
      <c r="D45" s="62">
        <v>40000</v>
      </c>
      <c r="E45" s="62">
        <v>40000</v>
      </c>
      <c r="F45" s="62">
        <v>40000</v>
      </c>
    </row>
    <row r="46" spans="1:7" x14ac:dyDescent="0.25">
      <c r="A46" s="35" t="s">
        <v>259</v>
      </c>
      <c r="B46" s="63">
        <v>39489.279999999999</v>
      </c>
      <c r="C46" s="62">
        <v>43512</v>
      </c>
      <c r="D46" s="62">
        <v>0</v>
      </c>
      <c r="E46" s="62">
        <v>0</v>
      </c>
      <c r="F46" s="62">
        <v>0</v>
      </c>
    </row>
    <row r="47" spans="1:7" ht="25.5" x14ac:dyDescent="0.25">
      <c r="A47" s="37" t="s">
        <v>261</v>
      </c>
      <c r="B47" s="63">
        <v>1438.81</v>
      </c>
      <c r="C47" s="62">
        <v>0</v>
      </c>
      <c r="D47" s="62">
        <v>0</v>
      </c>
      <c r="E47" s="62">
        <v>0</v>
      </c>
      <c r="F47" s="62">
        <v>0</v>
      </c>
    </row>
    <row r="51" spans="2:2" x14ac:dyDescent="0.25">
      <c r="B51" s="68"/>
    </row>
  </sheetData>
  <mergeCells count="5">
    <mergeCell ref="A1:F1"/>
    <mergeCell ref="A3:F3"/>
    <mergeCell ref="A5:F5"/>
    <mergeCell ref="A7:F7"/>
    <mergeCell ref="A28:F28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9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76" t="s">
        <v>239</v>
      </c>
      <c r="B1" s="176"/>
      <c r="C1" s="176"/>
      <c r="D1" s="176"/>
      <c r="E1" s="176"/>
      <c r="F1" s="176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x14ac:dyDescent="0.25">
      <c r="A3" s="176" t="s">
        <v>24</v>
      </c>
      <c r="B3" s="176"/>
      <c r="C3" s="176"/>
      <c r="D3" s="176"/>
      <c r="E3" s="177"/>
      <c r="F3" s="177"/>
    </row>
    <row r="4" spans="1:6" ht="18" x14ac:dyDescent="0.25">
      <c r="A4" s="1"/>
      <c r="B4" s="1"/>
      <c r="C4" s="1"/>
      <c r="D4" s="1"/>
      <c r="E4" s="2"/>
      <c r="F4" s="2"/>
    </row>
    <row r="5" spans="1:6" ht="18" customHeight="1" x14ac:dyDescent="0.25">
      <c r="A5" s="176" t="s">
        <v>4</v>
      </c>
      <c r="B5" s="158"/>
      <c r="C5" s="158"/>
      <c r="D5" s="158"/>
      <c r="E5" s="158"/>
      <c r="F5" s="158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176" t="s">
        <v>14</v>
      </c>
      <c r="B7" s="175"/>
      <c r="C7" s="175"/>
      <c r="D7" s="175"/>
      <c r="E7" s="175"/>
      <c r="F7" s="175"/>
    </row>
    <row r="8" spans="1:6" ht="18" x14ac:dyDescent="0.25">
      <c r="A8" s="1"/>
      <c r="B8" s="1"/>
      <c r="C8" s="1"/>
      <c r="D8" s="1"/>
      <c r="E8" s="2"/>
      <c r="F8" s="2"/>
    </row>
    <row r="9" spans="1:6" s="27" customFormat="1" ht="12" x14ac:dyDescent="0.2">
      <c r="A9" s="25"/>
      <c r="B9" s="25"/>
      <c r="C9" s="25"/>
      <c r="D9" s="25"/>
      <c r="E9" s="25"/>
      <c r="F9" s="26"/>
    </row>
    <row r="10" spans="1:6" ht="25.5" x14ac:dyDescent="0.25">
      <c r="A10" s="16" t="s">
        <v>77</v>
      </c>
      <c r="B10" s="15" t="s">
        <v>237</v>
      </c>
      <c r="C10" s="16" t="s">
        <v>238</v>
      </c>
      <c r="D10" s="16" t="s">
        <v>145</v>
      </c>
      <c r="E10" s="16" t="s">
        <v>85</v>
      </c>
      <c r="F10" s="16" t="s">
        <v>88</v>
      </c>
    </row>
    <row r="11" spans="1:6" ht="30" customHeight="1" x14ac:dyDescent="0.25">
      <c r="A11" s="7" t="s">
        <v>15</v>
      </c>
      <c r="B11" s="109">
        <v>2521481.9900000002</v>
      </c>
      <c r="C11" s="109">
        <v>3207029</v>
      </c>
      <c r="D11" s="109">
        <v>2983120</v>
      </c>
      <c r="E11" s="109">
        <v>2983120</v>
      </c>
      <c r="F11" s="109">
        <v>2983120</v>
      </c>
    </row>
    <row r="12" spans="1:6" ht="30" customHeight="1" x14ac:dyDescent="0.25">
      <c r="A12" s="7" t="s">
        <v>78</v>
      </c>
      <c r="B12" s="109">
        <v>2521481.9900000002</v>
      </c>
      <c r="C12" s="109">
        <v>3207029</v>
      </c>
      <c r="D12" s="109">
        <v>2983120</v>
      </c>
      <c r="E12" s="109">
        <v>2983120</v>
      </c>
      <c r="F12" s="109">
        <v>2983120</v>
      </c>
    </row>
    <row r="13" spans="1:6" ht="30" customHeight="1" x14ac:dyDescent="0.25">
      <c r="A13" s="28" t="s">
        <v>79</v>
      </c>
      <c r="B13" s="109">
        <v>2521481.9900000002</v>
      </c>
      <c r="C13" s="109">
        <v>3207029</v>
      </c>
      <c r="D13" s="109">
        <v>2983120</v>
      </c>
      <c r="E13" s="109">
        <v>2983120</v>
      </c>
      <c r="F13" s="109">
        <v>2983120</v>
      </c>
    </row>
    <row r="14" spans="1:6" ht="30" hidden="1" customHeight="1" x14ac:dyDescent="0.25">
      <c r="A14" s="7" t="s">
        <v>16</v>
      </c>
      <c r="B14" s="4"/>
      <c r="C14" s="109">
        <v>2683785</v>
      </c>
      <c r="D14" s="5">
        <v>2557085</v>
      </c>
      <c r="E14" s="5"/>
      <c r="F14" s="5"/>
    </row>
    <row r="15" spans="1:6" ht="25.5" hidden="1" x14ac:dyDescent="0.25">
      <c r="A15" s="13" t="s">
        <v>17</v>
      </c>
      <c r="B15" s="4"/>
      <c r="C15" s="109">
        <v>2683785</v>
      </c>
      <c r="D15" s="5">
        <v>2557085</v>
      </c>
      <c r="E15" s="5"/>
      <c r="F15" s="5"/>
    </row>
    <row r="16" spans="1:6" ht="15.75" hidden="1" customHeight="1" x14ac:dyDescent="0.25">
      <c r="A16" s="12" t="s">
        <v>18</v>
      </c>
      <c r="B16" s="4"/>
      <c r="C16" s="109">
        <v>2683785</v>
      </c>
      <c r="D16" s="5">
        <v>2557085</v>
      </c>
      <c r="E16" s="5"/>
      <c r="F16" s="5"/>
    </row>
    <row r="17" spans="1:6" ht="19.5" hidden="1" customHeight="1" x14ac:dyDescent="0.25">
      <c r="A17" s="7" t="s">
        <v>19</v>
      </c>
      <c r="B17" s="4"/>
      <c r="C17" s="109">
        <v>2683785</v>
      </c>
      <c r="D17" s="5">
        <v>2557085</v>
      </c>
      <c r="E17" s="5"/>
      <c r="F17" s="5"/>
    </row>
    <row r="18" spans="1:6" ht="25.5" hidden="1" x14ac:dyDescent="0.25">
      <c r="A18" s="14" t="s">
        <v>20</v>
      </c>
      <c r="B18" s="4"/>
      <c r="C18" s="109">
        <v>2683785</v>
      </c>
      <c r="D18" s="5">
        <v>2557085</v>
      </c>
      <c r="E18" s="5"/>
      <c r="F18" s="5"/>
    </row>
    <row r="19" spans="1:6" hidden="1" x14ac:dyDescent="0.25">
      <c r="C19" s="109">
        <v>2683785</v>
      </c>
      <c r="D19" s="5">
        <v>2557085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EA2C2-4AEC-4734-9D67-BCED75A71536}">
  <sheetPr>
    <pageSetUpPr fitToPage="1"/>
  </sheetPr>
  <dimension ref="A1:G471"/>
  <sheetViews>
    <sheetView workbookViewId="0">
      <selection sqref="A1:F1"/>
    </sheetView>
  </sheetViews>
  <sheetFormatPr defaultRowHeight="11.25" x14ac:dyDescent="0.15"/>
  <cols>
    <col min="1" max="1" width="50.85546875" style="103" customWidth="1"/>
    <col min="2" max="2" width="20.7109375" style="103" customWidth="1"/>
    <col min="3" max="6" width="20.7109375" style="117" customWidth="1"/>
    <col min="7" max="16384" width="9.140625" style="102"/>
  </cols>
  <sheetData>
    <row r="1" spans="1:7" ht="24.75" customHeight="1" x14ac:dyDescent="0.15">
      <c r="A1" s="182" t="s">
        <v>235</v>
      </c>
      <c r="B1" s="183"/>
      <c r="C1" s="183"/>
      <c r="D1" s="183"/>
      <c r="E1" s="183"/>
      <c r="F1" s="184"/>
    </row>
    <row r="2" spans="1:7" ht="12.75" x14ac:dyDescent="0.15">
      <c r="A2" s="179" t="s">
        <v>23</v>
      </c>
      <c r="B2" s="180"/>
      <c r="C2" s="180"/>
      <c r="D2" s="180"/>
      <c r="E2" s="180"/>
      <c r="F2" s="181"/>
    </row>
    <row r="3" spans="1:7" customFormat="1" ht="41.25" customHeight="1" x14ac:dyDescent="0.25">
      <c r="A3" s="59" t="s">
        <v>86</v>
      </c>
      <c r="B3" s="178" t="s">
        <v>87</v>
      </c>
      <c r="C3" s="178"/>
      <c r="D3" s="178"/>
      <c r="E3" s="178"/>
      <c r="F3" s="178"/>
      <c r="G3" s="102"/>
    </row>
    <row r="4" spans="1:7" customFormat="1" ht="28.5" customHeight="1" x14ac:dyDescent="0.25">
      <c r="A4" s="104" t="s">
        <v>75</v>
      </c>
      <c r="B4" s="113" t="s">
        <v>234</v>
      </c>
      <c r="C4" s="114" t="s">
        <v>84</v>
      </c>
      <c r="D4" s="116" t="s">
        <v>145</v>
      </c>
      <c r="E4" s="116" t="s">
        <v>85</v>
      </c>
      <c r="F4" s="116" t="s">
        <v>88</v>
      </c>
      <c r="G4" s="102"/>
    </row>
    <row r="5" spans="1:7" ht="12.75" x14ac:dyDescent="0.2">
      <c r="A5" s="106" t="s">
        <v>236</v>
      </c>
      <c r="B5" s="109">
        <v>2521481.9900000002</v>
      </c>
      <c r="C5" s="109">
        <f>SUM(C6+C84+C107+C225+C316+C323+C348+C390+C417+C423+C439+C445+C463)</f>
        <v>3207029</v>
      </c>
      <c r="D5" s="109">
        <f>SUM(D6+D84+D107+D225+D316+D323+D348+D390+D417+D423+D439+D445+D463)</f>
        <v>2983120</v>
      </c>
      <c r="E5" s="109">
        <f>SUM(E6+E84+E107+E225+E316+E323+E348+E390+E417+E423+E439+E445+E463)</f>
        <v>2983120</v>
      </c>
      <c r="F5" s="109">
        <f>SUM(F6+F84+F107+F225+F316+F323+F348+F390+F417+F423+F439+F445+F463)</f>
        <v>2983120</v>
      </c>
    </row>
    <row r="6" spans="1:7" ht="12.75" x14ac:dyDescent="0.2">
      <c r="A6" s="107" t="s">
        <v>89</v>
      </c>
      <c r="B6" s="110">
        <v>105000</v>
      </c>
      <c r="C6" s="110">
        <f>SUM(C7)</f>
        <v>110000</v>
      </c>
      <c r="D6" s="110">
        <v>116000</v>
      </c>
      <c r="E6" s="110">
        <v>116000</v>
      </c>
      <c r="F6" s="110">
        <v>116000</v>
      </c>
    </row>
    <row r="7" spans="1:7" ht="12.75" x14ac:dyDescent="0.2">
      <c r="A7" s="108" t="s">
        <v>243</v>
      </c>
      <c r="B7" s="111">
        <v>105000</v>
      </c>
      <c r="C7" s="111">
        <f>SUM(C8+C80)</f>
        <v>110000</v>
      </c>
      <c r="D7" s="111">
        <f>SUM(D8+D80)</f>
        <v>116000</v>
      </c>
      <c r="E7" s="111">
        <f t="shared" ref="E7:F7" si="0">SUM(E8+E80)</f>
        <v>116000</v>
      </c>
      <c r="F7" s="111">
        <f t="shared" si="0"/>
        <v>116000</v>
      </c>
    </row>
    <row r="8" spans="1:7" ht="12.75" x14ac:dyDescent="0.2">
      <c r="A8" s="105" t="s">
        <v>90</v>
      </c>
      <c r="B8" s="112">
        <v>103900</v>
      </c>
      <c r="C8" s="112">
        <f>SUM(C9+C17+C37+C69)</f>
        <v>108900</v>
      </c>
      <c r="D8" s="112">
        <f>SUM(D9+D17+D37+D69)</f>
        <v>114900</v>
      </c>
      <c r="E8" s="112">
        <f t="shared" ref="E8:F8" si="1">SUM(E9+E17+E37+E69)</f>
        <v>114900</v>
      </c>
      <c r="F8" s="112">
        <f t="shared" si="1"/>
        <v>114900</v>
      </c>
    </row>
    <row r="9" spans="1:7" ht="12.75" x14ac:dyDescent="0.2">
      <c r="A9" s="105" t="s">
        <v>146</v>
      </c>
      <c r="B9" s="112">
        <v>11363.62</v>
      </c>
      <c r="C9" s="112">
        <v>9100</v>
      </c>
      <c r="D9" s="112">
        <f>SUM(D10+D14)</f>
        <v>8345</v>
      </c>
      <c r="E9" s="112">
        <f t="shared" ref="E9:F9" si="2">SUM(E10+E14)</f>
        <v>8345</v>
      </c>
      <c r="F9" s="112">
        <f t="shared" si="2"/>
        <v>8345</v>
      </c>
    </row>
    <row r="10" spans="1:7" ht="12.75" x14ac:dyDescent="0.2">
      <c r="A10" s="105" t="s">
        <v>91</v>
      </c>
      <c r="B10" s="112">
        <v>9967.44</v>
      </c>
      <c r="C10" s="112">
        <v>7500</v>
      </c>
      <c r="D10" s="112">
        <f>SUM(D11:D13)</f>
        <v>7300</v>
      </c>
      <c r="E10" s="112">
        <f t="shared" ref="E10:F10" si="3">SUM(E11:E13)</f>
        <v>7300</v>
      </c>
      <c r="F10" s="112">
        <f t="shared" si="3"/>
        <v>7300</v>
      </c>
    </row>
    <row r="11" spans="1:7" ht="12.75" x14ac:dyDescent="0.2">
      <c r="A11" s="105" t="s">
        <v>147</v>
      </c>
      <c r="B11" s="112">
        <v>5628.61</v>
      </c>
      <c r="C11" s="112">
        <v>4500</v>
      </c>
      <c r="D11" s="112">
        <v>5500</v>
      </c>
      <c r="E11" s="112">
        <v>5500</v>
      </c>
      <c r="F11" s="112">
        <v>5500</v>
      </c>
    </row>
    <row r="12" spans="1:7" ht="12.75" x14ac:dyDescent="0.2">
      <c r="A12" s="105" t="s">
        <v>148</v>
      </c>
      <c r="B12" s="112">
        <v>1650.45</v>
      </c>
      <c r="C12" s="112">
        <v>1500</v>
      </c>
      <c r="D12" s="112">
        <v>1000</v>
      </c>
      <c r="E12" s="112">
        <v>1000</v>
      </c>
      <c r="F12" s="112">
        <v>1000</v>
      </c>
    </row>
    <row r="13" spans="1:7" ht="12.75" x14ac:dyDescent="0.2">
      <c r="A13" s="105" t="s">
        <v>149</v>
      </c>
      <c r="B13" s="112">
        <v>2688.38</v>
      </c>
      <c r="C13" s="112">
        <v>1500</v>
      </c>
      <c r="D13" s="112">
        <v>800</v>
      </c>
      <c r="E13" s="112">
        <v>800</v>
      </c>
      <c r="F13" s="112">
        <v>800</v>
      </c>
    </row>
    <row r="14" spans="1:7" ht="12.75" x14ac:dyDescent="0.2">
      <c r="A14" s="105" t="s">
        <v>92</v>
      </c>
      <c r="B14" s="112">
        <v>1396.18</v>
      </c>
      <c r="C14" s="112">
        <v>1600</v>
      </c>
      <c r="D14" s="112">
        <f>SUM(D15:D16)</f>
        <v>1045</v>
      </c>
      <c r="E14" s="112">
        <f t="shared" ref="E14:F14" si="4">SUM(E15:E16)</f>
        <v>1045</v>
      </c>
      <c r="F14" s="112">
        <f t="shared" si="4"/>
        <v>1045</v>
      </c>
    </row>
    <row r="15" spans="1:7" ht="12.75" x14ac:dyDescent="0.2">
      <c r="A15" s="105" t="s">
        <v>150</v>
      </c>
      <c r="B15" s="105">
        <v>505</v>
      </c>
      <c r="C15" s="112">
        <v>800</v>
      </c>
      <c r="D15" s="112">
        <v>545</v>
      </c>
      <c r="E15" s="112">
        <v>545</v>
      </c>
      <c r="F15" s="112">
        <v>545</v>
      </c>
    </row>
    <row r="16" spans="1:7" ht="12.75" x14ac:dyDescent="0.2">
      <c r="A16" s="105" t="s">
        <v>151</v>
      </c>
      <c r="B16" s="105">
        <v>891.18</v>
      </c>
      <c r="C16" s="112">
        <v>800</v>
      </c>
      <c r="D16" s="112">
        <v>500</v>
      </c>
      <c r="E16" s="112">
        <v>500</v>
      </c>
      <c r="F16" s="112">
        <v>500</v>
      </c>
    </row>
    <row r="17" spans="1:6" ht="12.75" x14ac:dyDescent="0.2">
      <c r="A17" s="105" t="s">
        <v>152</v>
      </c>
      <c r="B17" s="112">
        <v>17645.669999999998</v>
      </c>
      <c r="C17" s="112">
        <v>18583</v>
      </c>
      <c r="D17" s="112">
        <f>SUM(D18+D24+D27+D30+D33+D35)</f>
        <v>23100</v>
      </c>
      <c r="E17" s="112">
        <f t="shared" ref="E17:F17" si="5">SUM(E18+E24+E27+E30+E33+E35)</f>
        <v>23100</v>
      </c>
      <c r="F17" s="112">
        <f t="shared" si="5"/>
        <v>23100</v>
      </c>
    </row>
    <row r="18" spans="1:6" ht="12.75" x14ac:dyDescent="0.2">
      <c r="A18" s="105" t="s">
        <v>93</v>
      </c>
      <c r="B18" s="112">
        <v>13031.79</v>
      </c>
      <c r="C18" s="112">
        <v>13253</v>
      </c>
      <c r="D18" s="112">
        <f>SUM(D19:D23)</f>
        <v>15100</v>
      </c>
      <c r="E18" s="112">
        <f t="shared" ref="E18:F18" si="6">SUM(E19:E23)</f>
        <v>15100</v>
      </c>
      <c r="F18" s="112">
        <f t="shared" si="6"/>
        <v>15100</v>
      </c>
    </row>
    <row r="19" spans="1:6" ht="12.75" x14ac:dyDescent="0.2">
      <c r="A19" s="105" t="s">
        <v>153</v>
      </c>
      <c r="B19" s="112">
        <v>4816.25</v>
      </c>
      <c r="C19" s="112">
        <v>6875</v>
      </c>
      <c r="D19" s="112">
        <v>8500</v>
      </c>
      <c r="E19" s="112">
        <v>8500</v>
      </c>
      <c r="F19" s="112">
        <v>8500</v>
      </c>
    </row>
    <row r="20" spans="1:6" ht="25.5" x14ac:dyDescent="0.2">
      <c r="A20" s="105" t="s">
        <v>154</v>
      </c>
      <c r="B20" s="105">
        <v>303.63</v>
      </c>
      <c r="C20" s="112">
        <v>228</v>
      </c>
      <c r="D20" s="112">
        <v>250</v>
      </c>
      <c r="E20" s="112">
        <v>250</v>
      </c>
      <c r="F20" s="112">
        <v>250</v>
      </c>
    </row>
    <row r="21" spans="1:6" ht="12.75" x14ac:dyDescent="0.2">
      <c r="A21" s="105" t="s">
        <v>155</v>
      </c>
      <c r="B21" s="112">
        <v>3937.21</v>
      </c>
      <c r="C21" s="112">
        <v>2200</v>
      </c>
      <c r="D21" s="112">
        <v>2200</v>
      </c>
      <c r="E21" s="112">
        <v>2200</v>
      </c>
      <c r="F21" s="112">
        <v>2200</v>
      </c>
    </row>
    <row r="22" spans="1:6" ht="12.75" x14ac:dyDescent="0.2">
      <c r="A22" s="105" t="s">
        <v>156</v>
      </c>
      <c r="B22" s="112">
        <v>3721.5</v>
      </c>
      <c r="C22" s="112">
        <v>3800</v>
      </c>
      <c r="D22" s="112">
        <v>4000</v>
      </c>
      <c r="E22" s="112">
        <v>4000</v>
      </c>
      <c r="F22" s="112">
        <v>4000</v>
      </c>
    </row>
    <row r="23" spans="1:6" ht="12.75" x14ac:dyDescent="0.2">
      <c r="A23" s="105" t="s">
        <v>157</v>
      </c>
      <c r="B23" s="105">
        <v>253.2</v>
      </c>
      <c r="C23" s="112">
        <v>150</v>
      </c>
      <c r="D23" s="112">
        <v>150</v>
      </c>
      <c r="E23" s="112">
        <v>150</v>
      </c>
      <c r="F23" s="112">
        <v>150</v>
      </c>
    </row>
    <row r="24" spans="1:6" ht="12.75" x14ac:dyDescent="0.2">
      <c r="A24" s="105" t="s">
        <v>94</v>
      </c>
      <c r="B24" s="105">
        <v>89.98</v>
      </c>
      <c r="C24" s="112">
        <v>500</v>
      </c>
      <c r="D24" s="112">
        <f>SUM(D25:D26)</f>
        <v>200</v>
      </c>
      <c r="E24" s="112">
        <f t="shared" ref="E24:F24" si="7">SUM(E25:E26)</f>
        <v>200</v>
      </c>
      <c r="F24" s="112">
        <f t="shared" si="7"/>
        <v>200</v>
      </c>
    </row>
    <row r="25" spans="1:6" ht="12.75" x14ac:dyDescent="0.2">
      <c r="A25" s="105" t="s">
        <v>158</v>
      </c>
      <c r="B25" s="105">
        <v>49.98</v>
      </c>
      <c r="C25" s="112">
        <v>500</v>
      </c>
      <c r="D25" s="112">
        <v>200</v>
      </c>
      <c r="E25" s="112">
        <v>200</v>
      </c>
      <c r="F25" s="112">
        <v>200</v>
      </c>
    </row>
    <row r="26" spans="1:6" ht="12.75" x14ac:dyDescent="0.2">
      <c r="A26" s="105" t="s">
        <v>159</v>
      </c>
      <c r="B26" s="105">
        <v>40</v>
      </c>
      <c r="C26" s="112">
        <v>0</v>
      </c>
      <c r="D26" s="112">
        <v>0</v>
      </c>
      <c r="E26" s="112">
        <v>0</v>
      </c>
      <c r="F26" s="112">
        <v>0</v>
      </c>
    </row>
    <row r="27" spans="1:6" ht="12.75" x14ac:dyDescent="0.2">
      <c r="A27" s="105" t="s">
        <v>95</v>
      </c>
      <c r="B27" s="105">
        <v>49.67</v>
      </c>
      <c r="C27" s="112">
        <v>80</v>
      </c>
      <c r="D27" s="112">
        <f>SUM(D28:D29)</f>
        <v>50</v>
      </c>
      <c r="E27" s="112">
        <f t="shared" ref="E27:F27" si="8">SUM(E28:E29)</f>
        <v>50</v>
      </c>
      <c r="F27" s="112">
        <f t="shared" si="8"/>
        <v>50</v>
      </c>
    </row>
    <row r="28" spans="1:6" ht="12.75" x14ac:dyDescent="0.2">
      <c r="A28" s="105" t="s">
        <v>160</v>
      </c>
      <c r="B28" s="105">
        <v>39</v>
      </c>
      <c r="C28" s="112">
        <v>80</v>
      </c>
      <c r="D28" s="112">
        <v>50</v>
      </c>
      <c r="E28" s="112">
        <v>50</v>
      </c>
      <c r="F28" s="112">
        <v>50</v>
      </c>
    </row>
    <row r="29" spans="1:6" ht="12.75" x14ac:dyDescent="0.2">
      <c r="A29" s="105" t="s">
        <v>161</v>
      </c>
      <c r="B29" s="105">
        <v>10.67</v>
      </c>
      <c r="C29" s="112">
        <v>0</v>
      </c>
      <c r="D29" s="112">
        <v>0</v>
      </c>
      <c r="E29" s="112">
        <v>0</v>
      </c>
      <c r="F29" s="112">
        <v>0</v>
      </c>
    </row>
    <row r="30" spans="1:6" ht="12.75" x14ac:dyDescent="0.2">
      <c r="A30" s="105" t="s">
        <v>96</v>
      </c>
      <c r="B30" s="112">
        <v>2546.41</v>
      </c>
      <c r="C30" s="112">
        <v>3600</v>
      </c>
      <c r="D30" s="112">
        <f>SUM(D31:D32)</f>
        <v>6500</v>
      </c>
      <c r="E30" s="112">
        <f t="shared" ref="E30:F30" si="9">SUM(E31:E32)</f>
        <v>6500</v>
      </c>
      <c r="F30" s="112">
        <f t="shared" si="9"/>
        <v>6500</v>
      </c>
    </row>
    <row r="31" spans="1:6" ht="25.5" x14ac:dyDescent="0.2">
      <c r="A31" s="105" t="s">
        <v>162</v>
      </c>
      <c r="B31" s="112">
        <v>2010.92</v>
      </c>
      <c r="C31" s="112">
        <v>2600</v>
      </c>
      <c r="D31" s="112">
        <v>5000</v>
      </c>
      <c r="E31" s="112">
        <v>5000</v>
      </c>
      <c r="F31" s="112">
        <v>5000</v>
      </c>
    </row>
    <row r="32" spans="1:6" ht="25.5" x14ac:dyDescent="0.2">
      <c r="A32" s="105" t="s">
        <v>163</v>
      </c>
      <c r="B32" s="105">
        <v>535.49</v>
      </c>
      <c r="C32" s="112">
        <v>1000</v>
      </c>
      <c r="D32" s="112">
        <v>1500</v>
      </c>
      <c r="E32" s="112">
        <v>1500</v>
      </c>
      <c r="F32" s="112">
        <v>1500</v>
      </c>
    </row>
    <row r="33" spans="1:6" ht="12.75" x14ac:dyDescent="0.2">
      <c r="A33" s="105" t="s">
        <v>97</v>
      </c>
      <c r="B33" s="112">
        <v>1415.48</v>
      </c>
      <c r="C33" s="112">
        <v>0</v>
      </c>
      <c r="D33" s="112">
        <f>SUM(D34)</f>
        <v>0</v>
      </c>
      <c r="E33" s="112">
        <f t="shared" ref="E33:F33" si="10">SUM(E34)</f>
        <v>0</v>
      </c>
      <c r="F33" s="112">
        <f t="shared" si="10"/>
        <v>0</v>
      </c>
    </row>
    <row r="34" spans="1:6" ht="12.75" x14ac:dyDescent="0.2">
      <c r="A34" s="105" t="s">
        <v>164</v>
      </c>
      <c r="B34" s="112">
        <v>1415.48</v>
      </c>
      <c r="C34" s="112">
        <v>0</v>
      </c>
      <c r="D34" s="112">
        <v>0</v>
      </c>
      <c r="E34" s="112">
        <v>0</v>
      </c>
      <c r="F34" s="112">
        <v>0</v>
      </c>
    </row>
    <row r="35" spans="1:6" ht="12.75" x14ac:dyDescent="0.2">
      <c r="A35" s="105" t="s">
        <v>98</v>
      </c>
      <c r="B35" s="105">
        <v>512.34</v>
      </c>
      <c r="C35" s="112">
        <v>1150</v>
      </c>
      <c r="D35" s="112">
        <f>SUM(D36)</f>
        <v>1250</v>
      </c>
      <c r="E35" s="112">
        <f t="shared" ref="E35:F35" si="11">SUM(E36)</f>
        <v>1250</v>
      </c>
      <c r="F35" s="112">
        <f t="shared" si="11"/>
        <v>1250</v>
      </c>
    </row>
    <row r="36" spans="1:6" ht="12.75" x14ac:dyDescent="0.2">
      <c r="A36" s="105" t="s">
        <v>165</v>
      </c>
      <c r="B36" s="105">
        <v>512.34</v>
      </c>
      <c r="C36" s="112">
        <v>1150</v>
      </c>
      <c r="D36" s="112">
        <v>1250</v>
      </c>
      <c r="E36" s="112">
        <v>1250</v>
      </c>
      <c r="F36" s="112">
        <v>1250</v>
      </c>
    </row>
    <row r="37" spans="1:6" ht="12.75" x14ac:dyDescent="0.2">
      <c r="A37" s="105" t="s">
        <v>166</v>
      </c>
      <c r="B37" s="112">
        <v>69914.399999999994</v>
      </c>
      <c r="C37" s="112">
        <v>77177</v>
      </c>
      <c r="D37" s="112">
        <f>SUM(D38+D41+D45+D47+D53+D55+D57+D62+D65)</f>
        <v>78185</v>
      </c>
      <c r="E37" s="112">
        <f t="shared" ref="E37:F37" si="12">SUM(E38+E41+E45+E47+E53+E55+E57+E62+E65)</f>
        <v>78185</v>
      </c>
      <c r="F37" s="112">
        <f t="shared" si="12"/>
        <v>78185</v>
      </c>
    </row>
    <row r="38" spans="1:6" ht="12.75" x14ac:dyDescent="0.2">
      <c r="A38" s="105" t="s">
        <v>99</v>
      </c>
      <c r="B38" s="112">
        <v>4618.1000000000004</v>
      </c>
      <c r="C38" s="112">
        <v>4900</v>
      </c>
      <c r="D38" s="112">
        <f>SUM(D39:D40)</f>
        <v>4750</v>
      </c>
      <c r="E38" s="112">
        <f t="shared" ref="E38:F38" si="13">SUM(E39:E40)</f>
        <v>4750</v>
      </c>
      <c r="F38" s="112">
        <f t="shared" si="13"/>
        <v>4750</v>
      </c>
    </row>
    <row r="39" spans="1:6" ht="12.75" x14ac:dyDescent="0.2">
      <c r="A39" s="105" t="s">
        <v>167</v>
      </c>
      <c r="B39" s="112">
        <v>3945.87</v>
      </c>
      <c r="C39" s="112">
        <v>410</v>
      </c>
      <c r="D39" s="112">
        <v>4000</v>
      </c>
      <c r="E39" s="112">
        <v>4000</v>
      </c>
      <c r="F39" s="112">
        <v>4000</v>
      </c>
    </row>
    <row r="40" spans="1:6" ht="12.75" x14ac:dyDescent="0.2">
      <c r="A40" s="105" t="s">
        <v>168</v>
      </c>
      <c r="B40" s="105">
        <v>672.23</v>
      </c>
      <c r="C40" s="112">
        <v>800</v>
      </c>
      <c r="D40" s="112">
        <v>750</v>
      </c>
      <c r="E40" s="112">
        <v>750</v>
      </c>
      <c r="F40" s="112">
        <v>750</v>
      </c>
    </row>
    <row r="41" spans="1:6" ht="12.75" x14ac:dyDescent="0.2">
      <c r="A41" s="105" t="s">
        <v>100</v>
      </c>
      <c r="B41" s="112">
        <v>22757.81</v>
      </c>
      <c r="C41" s="112">
        <v>22304</v>
      </c>
      <c r="D41" s="112">
        <f>SUM(D42:D44)</f>
        <v>30860</v>
      </c>
      <c r="E41" s="112">
        <f t="shared" ref="E41:F41" si="14">SUM(E42:E44)</f>
        <v>30860</v>
      </c>
      <c r="F41" s="112">
        <f t="shared" si="14"/>
        <v>30860</v>
      </c>
    </row>
    <row r="42" spans="1:6" ht="25.5" x14ac:dyDescent="0.2">
      <c r="A42" s="105" t="s">
        <v>169</v>
      </c>
      <c r="B42" s="112">
        <v>2421.33</v>
      </c>
      <c r="C42" s="112">
        <v>5200</v>
      </c>
      <c r="D42" s="112">
        <v>8500</v>
      </c>
      <c r="E42" s="112">
        <v>8500</v>
      </c>
      <c r="F42" s="112">
        <v>8500</v>
      </c>
    </row>
    <row r="43" spans="1:6" ht="25.5" x14ac:dyDescent="0.2">
      <c r="A43" s="105" t="s">
        <v>170</v>
      </c>
      <c r="B43" s="112">
        <v>20336.48</v>
      </c>
      <c r="C43" s="112">
        <v>16604</v>
      </c>
      <c r="D43" s="112">
        <v>21860</v>
      </c>
      <c r="E43" s="112">
        <v>21860</v>
      </c>
      <c r="F43" s="112">
        <v>21860</v>
      </c>
    </row>
    <row r="44" spans="1:6" ht="12.75" x14ac:dyDescent="0.2">
      <c r="A44" s="105" t="s">
        <v>171</v>
      </c>
      <c r="B44" s="105"/>
      <c r="C44" s="112">
        <v>500</v>
      </c>
      <c r="D44" s="112">
        <v>500</v>
      </c>
      <c r="E44" s="112">
        <v>500</v>
      </c>
      <c r="F44" s="112">
        <v>500</v>
      </c>
    </row>
    <row r="45" spans="1:6" ht="12.75" x14ac:dyDescent="0.2">
      <c r="A45" s="105" t="s">
        <v>101</v>
      </c>
      <c r="B45" s="105"/>
      <c r="C45" s="112">
        <v>0</v>
      </c>
      <c r="D45" s="112">
        <v>300</v>
      </c>
      <c r="E45" s="112">
        <v>300</v>
      </c>
      <c r="F45" s="112">
        <v>300</v>
      </c>
    </row>
    <row r="46" spans="1:6" ht="12.75" x14ac:dyDescent="0.2">
      <c r="A46" s="105" t="s">
        <v>172</v>
      </c>
      <c r="B46" s="105"/>
      <c r="C46" s="112">
        <v>0</v>
      </c>
      <c r="D46" s="112">
        <v>300</v>
      </c>
      <c r="E46" s="112">
        <v>300</v>
      </c>
      <c r="F46" s="112">
        <v>300</v>
      </c>
    </row>
    <row r="47" spans="1:6" ht="12.75" x14ac:dyDescent="0.2">
      <c r="A47" s="105" t="s">
        <v>102</v>
      </c>
      <c r="B47" s="112">
        <v>21625.48</v>
      </c>
      <c r="C47" s="112">
        <v>23675</v>
      </c>
      <c r="D47" s="112">
        <f>SUM(D48:D52)</f>
        <v>18030</v>
      </c>
      <c r="E47" s="112">
        <f t="shared" ref="E47:F47" si="15">SUM(E48:E52)</f>
        <v>18030</v>
      </c>
      <c r="F47" s="112">
        <f t="shared" si="15"/>
        <v>18030</v>
      </c>
    </row>
    <row r="48" spans="1:6" ht="12.75" x14ac:dyDescent="0.2">
      <c r="A48" s="105" t="s">
        <v>173</v>
      </c>
      <c r="B48" s="112">
        <v>3728.01</v>
      </c>
      <c r="C48" s="112">
        <v>4200</v>
      </c>
      <c r="D48" s="112">
        <v>4000</v>
      </c>
      <c r="E48" s="112">
        <v>4000</v>
      </c>
      <c r="F48" s="112">
        <v>4000</v>
      </c>
    </row>
    <row r="49" spans="1:6" ht="12.75" x14ac:dyDescent="0.2">
      <c r="A49" s="105" t="s">
        <v>174</v>
      </c>
      <c r="B49" s="112">
        <v>5433.46</v>
      </c>
      <c r="C49" s="112">
        <v>5750</v>
      </c>
      <c r="D49" s="112">
        <v>5800</v>
      </c>
      <c r="E49" s="112">
        <v>5800</v>
      </c>
      <c r="F49" s="112">
        <v>5800</v>
      </c>
    </row>
    <row r="50" spans="1:6" ht="12.75" x14ac:dyDescent="0.2">
      <c r="A50" s="105" t="s">
        <v>175</v>
      </c>
      <c r="B50" s="112">
        <v>1008.75</v>
      </c>
      <c r="C50" s="112">
        <v>1500</v>
      </c>
      <c r="D50" s="112">
        <v>1500</v>
      </c>
      <c r="E50" s="112">
        <v>1500</v>
      </c>
      <c r="F50" s="112">
        <v>1500</v>
      </c>
    </row>
    <row r="51" spans="1:6" ht="12.75" x14ac:dyDescent="0.2">
      <c r="A51" s="105" t="s">
        <v>176</v>
      </c>
      <c r="B51" s="112">
        <v>4729.63</v>
      </c>
      <c r="C51" s="112">
        <v>5500</v>
      </c>
      <c r="D51" s="112">
        <v>0</v>
      </c>
      <c r="E51" s="112">
        <v>0</v>
      </c>
      <c r="F51" s="112">
        <v>0</v>
      </c>
    </row>
    <row r="52" spans="1:6" ht="12.75" x14ac:dyDescent="0.2">
      <c r="A52" s="105" t="s">
        <v>177</v>
      </c>
      <c r="B52" s="112">
        <v>6725.63</v>
      </c>
      <c r="C52" s="112">
        <v>6725</v>
      </c>
      <c r="D52" s="112">
        <v>6730</v>
      </c>
      <c r="E52" s="112">
        <v>6730</v>
      </c>
      <c r="F52" s="112">
        <v>6730</v>
      </c>
    </row>
    <row r="53" spans="1:6" ht="12.75" x14ac:dyDescent="0.2">
      <c r="A53" s="105" t="s">
        <v>144</v>
      </c>
      <c r="B53" s="112">
        <v>1087.5</v>
      </c>
      <c r="C53" s="112">
        <v>0</v>
      </c>
      <c r="D53" s="112">
        <f>SUM(D54)</f>
        <v>1000</v>
      </c>
      <c r="E53" s="112">
        <f t="shared" ref="E53:F53" si="16">SUM(E54)</f>
        <v>1000</v>
      </c>
      <c r="F53" s="112">
        <f t="shared" si="16"/>
        <v>1000</v>
      </c>
    </row>
    <row r="54" spans="1:6" ht="12.75" x14ac:dyDescent="0.2">
      <c r="A54" s="105" t="s">
        <v>178</v>
      </c>
      <c r="B54" s="112">
        <v>1087.5</v>
      </c>
      <c r="C54" s="112">
        <v>0</v>
      </c>
      <c r="D54" s="112">
        <v>1000</v>
      </c>
      <c r="E54" s="112">
        <v>1000</v>
      </c>
      <c r="F54" s="112">
        <v>1000</v>
      </c>
    </row>
    <row r="55" spans="1:6" ht="12.75" x14ac:dyDescent="0.2">
      <c r="A55" s="105" t="s">
        <v>103</v>
      </c>
      <c r="B55" s="105">
        <v>140.75</v>
      </c>
      <c r="C55" s="112">
        <v>5810</v>
      </c>
      <c r="D55" s="112">
        <f>SUM(D56)</f>
        <v>8140</v>
      </c>
      <c r="E55" s="112">
        <f t="shared" ref="E55:F55" si="17">SUM(E56)</f>
        <v>8140</v>
      </c>
      <c r="F55" s="112">
        <f t="shared" si="17"/>
        <v>8140</v>
      </c>
    </row>
    <row r="56" spans="1:6" ht="25.5" x14ac:dyDescent="0.2">
      <c r="A56" s="105" t="s">
        <v>179</v>
      </c>
      <c r="B56" s="105">
        <v>140.75</v>
      </c>
      <c r="C56" s="112">
        <v>5810</v>
      </c>
      <c r="D56" s="112">
        <v>8140</v>
      </c>
      <c r="E56" s="112">
        <v>8140</v>
      </c>
      <c r="F56" s="112">
        <v>8140</v>
      </c>
    </row>
    <row r="57" spans="1:6" ht="12.75" x14ac:dyDescent="0.2">
      <c r="A57" s="105" t="s">
        <v>104</v>
      </c>
      <c r="B57" s="112">
        <v>2401.98</v>
      </c>
      <c r="C57" s="112">
        <v>510</v>
      </c>
      <c r="D57" s="112">
        <f>SUM(D58:D61)</f>
        <v>505</v>
      </c>
      <c r="E57" s="112">
        <f t="shared" ref="E57:F57" si="18">SUM(E58:E61)</f>
        <v>505</v>
      </c>
      <c r="F57" s="112">
        <f t="shared" si="18"/>
        <v>505</v>
      </c>
    </row>
    <row r="58" spans="1:6" ht="12.75" x14ac:dyDescent="0.2">
      <c r="A58" s="105" t="s">
        <v>180</v>
      </c>
      <c r="B58" s="105">
        <v>132.47</v>
      </c>
      <c r="C58" s="112">
        <v>310</v>
      </c>
      <c r="D58" s="112">
        <v>305</v>
      </c>
      <c r="E58" s="112">
        <v>305</v>
      </c>
      <c r="F58" s="112">
        <v>305</v>
      </c>
    </row>
    <row r="59" spans="1:6" ht="12.75" x14ac:dyDescent="0.2">
      <c r="A59" s="105" t="s">
        <v>181</v>
      </c>
      <c r="B59" s="105">
        <v>104.51</v>
      </c>
      <c r="C59" s="112">
        <v>0</v>
      </c>
      <c r="D59" s="112">
        <v>0</v>
      </c>
      <c r="E59" s="112">
        <v>0</v>
      </c>
      <c r="F59" s="112">
        <v>0</v>
      </c>
    </row>
    <row r="60" spans="1:6" ht="12.75" x14ac:dyDescent="0.2">
      <c r="A60" s="105" t="s">
        <v>182</v>
      </c>
      <c r="B60" s="105">
        <v>775</v>
      </c>
      <c r="C60" s="112">
        <v>0</v>
      </c>
      <c r="D60" s="112">
        <v>0</v>
      </c>
      <c r="E60" s="112">
        <v>0</v>
      </c>
      <c r="F60" s="112">
        <v>0</v>
      </c>
    </row>
    <row r="61" spans="1:6" ht="12.75" x14ac:dyDescent="0.2">
      <c r="A61" s="105" t="s">
        <v>183</v>
      </c>
      <c r="B61" s="112">
        <v>1390</v>
      </c>
      <c r="C61" s="112">
        <v>200</v>
      </c>
      <c r="D61" s="112">
        <v>200</v>
      </c>
      <c r="E61" s="112">
        <v>200</v>
      </c>
      <c r="F61" s="112">
        <v>200</v>
      </c>
    </row>
    <row r="62" spans="1:6" ht="12.75" x14ac:dyDescent="0.2">
      <c r="A62" s="105" t="s">
        <v>105</v>
      </c>
      <c r="B62" s="112">
        <v>3370.79</v>
      </c>
      <c r="C62" s="112">
        <v>3490</v>
      </c>
      <c r="D62" s="112">
        <f>SUM(D63:D64)</f>
        <v>4300</v>
      </c>
      <c r="E62" s="112">
        <f t="shared" ref="E62:F62" si="19">SUM(E63:E64)</f>
        <v>4300</v>
      </c>
      <c r="F62" s="112">
        <f t="shared" si="19"/>
        <v>4300</v>
      </c>
    </row>
    <row r="63" spans="1:6" ht="12.75" x14ac:dyDescent="0.2">
      <c r="A63" s="105" t="s">
        <v>184</v>
      </c>
      <c r="B63" s="112">
        <v>3167.43</v>
      </c>
      <c r="C63" s="112">
        <v>3100</v>
      </c>
      <c r="D63" s="112">
        <v>3800</v>
      </c>
      <c r="E63" s="112">
        <v>3800</v>
      </c>
      <c r="F63" s="112">
        <v>3800</v>
      </c>
    </row>
    <row r="64" spans="1:6" ht="12.75" x14ac:dyDescent="0.2">
      <c r="A64" s="105" t="s">
        <v>185</v>
      </c>
      <c r="B64" s="105">
        <v>203.36</v>
      </c>
      <c r="C64" s="112">
        <v>390</v>
      </c>
      <c r="D64" s="112">
        <v>500</v>
      </c>
      <c r="E64" s="112">
        <v>500</v>
      </c>
      <c r="F64" s="112">
        <v>500</v>
      </c>
    </row>
    <row r="65" spans="1:6" ht="12.75" x14ac:dyDescent="0.2">
      <c r="A65" s="105" t="s">
        <v>106</v>
      </c>
      <c r="B65" s="112">
        <v>13911.99</v>
      </c>
      <c r="C65" s="112">
        <v>16488</v>
      </c>
      <c r="D65" s="112">
        <f>SUM(D66:D68)</f>
        <v>10300</v>
      </c>
      <c r="E65" s="112">
        <f t="shared" ref="E65:F65" si="20">SUM(E66:E68)</f>
        <v>10300</v>
      </c>
      <c r="F65" s="112">
        <f t="shared" si="20"/>
        <v>10300</v>
      </c>
    </row>
    <row r="66" spans="1:6" ht="25.5" x14ac:dyDescent="0.2">
      <c r="A66" s="105" t="s">
        <v>186</v>
      </c>
      <c r="B66" s="112">
        <v>1094.69</v>
      </c>
      <c r="C66" s="112">
        <v>1088</v>
      </c>
      <c r="D66" s="112">
        <v>1100</v>
      </c>
      <c r="E66" s="112">
        <v>1100</v>
      </c>
      <c r="F66" s="112">
        <v>1100</v>
      </c>
    </row>
    <row r="67" spans="1:6" ht="12.75" x14ac:dyDescent="0.2">
      <c r="A67" s="105" t="s">
        <v>187</v>
      </c>
      <c r="B67" s="112">
        <v>12744.88</v>
      </c>
      <c r="C67" s="112">
        <v>15400</v>
      </c>
      <c r="D67" s="112">
        <v>9000</v>
      </c>
      <c r="E67" s="112">
        <v>9000</v>
      </c>
      <c r="F67" s="112">
        <v>9000</v>
      </c>
    </row>
    <row r="68" spans="1:6" ht="12.75" x14ac:dyDescent="0.2">
      <c r="A68" s="105" t="s">
        <v>188</v>
      </c>
      <c r="B68" s="105">
        <v>72.42</v>
      </c>
      <c r="C68" s="112">
        <v>0</v>
      </c>
      <c r="D68" s="112">
        <v>200</v>
      </c>
      <c r="E68" s="112">
        <v>200</v>
      </c>
      <c r="F68" s="112">
        <v>200</v>
      </c>
    </row>
    <row r="69" spans="1:6" ht="12.75" x14ac:dyDescent="0.2">
      <c r="A69" s="105" t="s">
        <v>189</v>
      </c>
      <c r="B69" s="112">
        <v>4976.3100000000004</v>
      </c>
      <c r="C69" s="112">
        <v>4040</v>
      </c>
      <c r="D69" s="112">
        <f>SUM(D71+D72+D74+D76+D78)</f>
        <v>5270</v>
      </c>
      <c r="E69" s="112">
        <f t="shared" ref="E69:F69" si="21">SUM(E71+E72+E74+E76+E78)</f>
        <v>5270</v>
      </c>
      <c r="F69" s="112">
        <f t="shared" si="21"/>
        <v>5270</v>
      </c>
    </row>
    <row r="70" spans="1:6" ht="12.75" x14ac:dyDescent="0.2">
      <c r="A70" s="105" t="s">
        <v>107</v>
      </c>
      <c r="B70" s="112">
        <v>3266.11</v>
      </c>
      <c r="C70" s="112">
        <v>3500</v>
      </c>
      <c r="D70" s="112">
        <v>3500</v>
      </c>
      <c r="E70" s="112">
        <v>3500</v>
      </c>
      <c r="F70" s="112">
        <v>3500</v>
      </c>
    </row>
    <row r="71" spans="1:6" ht="12.75" x14ac:dyDescent="0.2">
      <c r="A71" s="105" t="s">
        <v>190</v>
      </c>
      <c r="B71" s="112">
        <v>3266.11</v>
      </c>
      <c r="C71" s="112">
        <v>3500</v>
      </c>
      <c r="D71" s="112">
        <v>3500</v>
      </c>
      <c r="E71" s="112">
        <v>3500</v>
      </c>
      <c r="F71" s="112">
        <v>3500</v>
      </c>
    </row>
    <row r="72" spans="1:6" ht="12.75" x14ac:dyDescent="0.2">
      <c r="A72" s="105" t="s">
        <v>108</v>
      </c>
      <c r="B72" s="105">
        <v>503.16</v>
      </c>
      <c r="C72" s="112">
        <v>100</v>
      </c>
      <c r="D72" s="112">
        <v>500</v>
      </c>
      <c r="E72" s="112">
        <v>500</v>
      </c>
      <c r="F72" s="112">
        <v>500</v>
      </c>
    </row>
    <row r="73" spans="1:6" ht="12.75" x14ac:dyDescent="0.2">
      <c r="A73" s="105" t="s">
        <v>191</v>
      </c>
      <c r="B73" s="105">
        <v>503.16</v>
      </c>
      <c r="C73" s="112">
        <v>100</v>
      </c>
      <c r="D73" s="112">
        <v>500</v>
      </c>
      <c r="E73" s="112">
        <v>500</v>
      </c>
      <c r="F73" s="112">
        <v>500</v>
      </c>
    </row>
    <row r="74" spans="1:6" ht="12.75" x14ac:dyDescent="0.2">
      <c r="A74" s="105" t="s">
        <v>109</v>
      </c>
      <c r="B74" s="105">
        <v>53.09</v>
      </c>
      <c r="C74" s="112">
        <v>70</v>
      </c>
      <c r="D74" s="112">
        <v>70</v>
      </c>
      <c r="E74" s="112">
        <v>70</v>
      </c>
      <c r="F74" s="112">
        <v>70</v>
      </c>
    </row>
    <row r="75" spans="1:6" ht="12.75" x14ac:dyDescent="0.2">
      <c r="A75" s="105" t="s">
        <v>192</v>
      </c>
      <c r="B75" s="105">
        <v>53.09</v>
      </c>
      <c r="C75" s="112">
        <v>70</v>
      </c>
      <c r="D75" s="112">
        <v>70</v>
      </c>
      <c r="E75" s="112">
        <v>70</v>
      </c>
      <c r="F75" s="112">
        <v>70</v>
      </c>
    </row>
    <row r="76" spans="1:6" ht="12.75" x14ac:dyDescent="0.2">
      <c r="A76" s="105" t="s">
        <v>110</v>
      </c>
      <c r="B76" s="105">
        <v>545.95000000000005</v>
      </c>
      <c r="C76" s="112">
        <v>170</v>
      </c>
      <c r="D76" s="112">
        <v>200</v>
      </c>
      <c r="E76" s="112">
        <v>200</v>
      </c>
      <c r="F76" s="112">
        <v>200</v>
      </c>
    </row>
    <row r="77" spans="1:6" ht="12.75" x14ac:dyDescent="0.2">
      <c r="A77" s="105" t="s">
        <v>193</v>
      </c>
      <c r="B77" s="105">
        <v>545.95000000000005</v>
      </c>
      <c r="C77" s="112">
        <v>170</v>
      </c>
      <c r="D77" s="112">
        <v>200</v>
      </c>
      <c r="E77" s="112">
        <v>200</v>
      </c>
      <c r="F77" s="112">
        <v>200</v>
      </c>
    </row>
    <row r="78" spans="1:6" ht="12.75" x14ac:dyDescent="0.2">
      <c r="A78" s="105" t="s">
        <v>111</v>
      </c>
      <c r="B78" s="105">
        <v>608</v>
      </c>
      <c r="C78" s="112">
        <v>200</v>
      </c>
      <c r="D78" s="112">
        <v>1000</v>
      </c>
      <c r="E78" s="112">
        <v>1000</v>
      </c>
      <c r="F78" s="112">
        <v>1000</v>
      </c>
    </row>
    <row r="79" spans="1:6" ht="12.75" x14ac:dyDescent="0.2">
      <c r="A79" s="105" t="s">
        <v>194</v>
      </c>
      <c r="B79" s="105">
        <v>608</v>
      </c>
      <c r="C79" s="112">
        <v>200</v>
      </c>
      <c r="D79" s="112">
        <v>1000</v>
      </c>
      <c r="E79" s="112">
        <v>1000</v>
      </c>
      <c r="F79" s="112">
        <v>1000</v>
      </c>
    </row>
    <row r="80" spans="1:6" ht="12.75" x14ac:dyDescent="0.2">
      <c r="A80" s="105" t="s">
        <v>112</v>
      </c>
      <c r="B80" s="112">
        <v>1100</v>
      </c>
      <c r="C80" s="112">
        <v>1100</v>
      </c>
      <c r="D80" s="112">
        <v>1100</v>
      </c>
      <c r="E80" s="112">
        <v>1100</v>
      </c>
      <c r="F80" s="112">
        <v>1100</v>
      </c>
    </row>
    <row r="81" spans="1:6" ht="12.75" x14ac:dyDescent="0.2">
      <c r="A81" s="105" t="s">
        <v>195</v>
      </c>
      <c r="B81" s="112">
        <v>1100</v>
      </c>
      <c r="C81" s="112">
        <v>1100</v>
      </c>
      <c r="D81" s="112">
        <v>1100</v>
      </c>
      <c r="E81" s="112">
        <v>1100</v>
      </c>
      <c r="F81" s="112">
        <v>1100</v>
      </c>
    </row>
    <row r="82" spans="1:6" ht="12.75" x14ac:dyDescent="0.2">
      <c r="A82" s="105" t="s">
        <v>113</v>
      </c>
      <c r="B82" s="112">
        <v>1100</v>
      </c>
      <c r="C82" s="112">
        <v>1100</v>
      </c>
      <c r="D82" s="112">
        <v>1100</v>
      </c>
      <c r="E82" s="112">
        <v>1100</v>
      </c>
      <c r="F82" s="112">
        <v>1100</v>
      </c>
    </row>
    <row r="83" spans="1:6" ht="12.75" x14ac:dyDescent="0.2">
      <c r="A83" s="105" t="s">
        <v>196</v>
      </c>
      <c r="B83" s="112">
        <v>1100</v>
      </c>
      <c r="C83" s="112">
        <v>1100</v>
      </c>
      <c r="D83" s="112">
        <v>1100</v>
      </c>
      <c r="E83" s="112">
        <v>1100</v>
      </c>
      <c r="F83" s="112">
        <v>1100</v>
      </c>
    </row>
    <row r="84" spans="1:6" ht="25.5" x14ac:dyDescent="0.2">
      <c r="A84" s="107" t="s">
        <v>114</v>
      </c>
      <c r="B84" s="110">
        <v>1645846.04</v>
      </c>
      <c r="C84" s="110">
        <v>1859100</v>
      </c>
      <c r="D84" s="110">
        <f>SUM(D85)</f>
        <v>1863500</v>
      </c>
      <c r="E84" s="110">
        <f t="shared" ref="E84:F84" si="22">SUM(E85)</f>
        <v>1863500</v>
      </c>
      <c r="F84" s="110">
        <f t="shared" si="22"/>
        <v>1863500</v>
      </c>
    </row>
    <row r="85" spans="1:6" ht="25.5" x14ac:dyDescent="0.2">
      <c r="A85" s="108" t="s">
        <v>244</v>
      </c>
      <c r="B85" s="111">
        <v>1645846.04</v>
      </c>
      <c r="C85" s="111">
        <v>1859100</v>
      </c>
      <c r="D85" s="111">
        <f>SUM(D86+D100)</f>
        <v>1863500</v>
      </c>
      <c r="E85" s="111">
        <f t="shared" ref="E85:F85" si="23">SUM(E86+E100)</f>
        <v>1863500</v>
      </c>
      <c r="F85" s="111">
        <f t="shared" si="23"/>
        <v>1863500</v>
      </c>
    </row>
    <row r="86" spans="1:6" ht="12.75" x14ac:dyDescent="0.2">
      <c r="A86" s="105" t="s">
        <v>115</v>
      </c>
      <c r="B86" s="112">
        <v>1613939.11</v>
      </c>
      <c r="C86" s="112">
        <v>1818000</v>
      </c>
      <c r="D86" s="112">
        <f>SUM(D87+D90+D97)</f>
        <v>1826000</v>
      </c>
      <c r="E86" s="112">
        <f t="shared" ref="E86:F86" si="24">SUM(E87+E90+E97)</f>
        <v>1826000</v>
      </c>
      <c r="F86" s="112">
        <f t="shared" si="24"/>
        <v>1826000</v>
      </c>
    </row>
    <row r="87" spans="1:6" ht="12.75" x14ac:dyDescent="0.2">
      <c r="A87" s="105" t="s">
        <v>197</v>
      </c>
      <c r="B87" s="112">
        <v>1351952.8</v>
      </c>
      <c r="C87" s="112">
        <v>1500000</v>
      </c>
      <c r="D87" s="112">
        <v>1500000</v>
      </c>
      <c r="E87" s="112">
        <v>1500000</v>
      </c>
      <c r="F87" s="112">
        <v>1500000</v>
      </c>
    </row>
    <row r="88" spans="1:6" ht="12.75" x14ac:dyDescent="0.2">
      <c r="A88" s="105" t="s">
        <v>116</v>
      </c>
      <c r="B88" s="112">
        <v>1351952.8</v>
      </c>
      <c r="C88" s="112">
        <v>1500000</v>
      </c>
      <c r="D88" s="112">
        <v>1500000</v>
      </c>
      <c r="E88" s="112">
        <v>1500000</v>
      </c>
      <c r="F88" s="112">
        <v>1500000</v>
      </c>
    </row>
    <row r="89" spans="1:6" ht="12.75" x14ac:dyDescent="0.2">
      <c r="A89" s="105" t="s">
        <v>198</v>
      </c>
      <c r="B89" s="112">
        <v>1351952.8</v>
      </c>
      <c r="C89" s="112">
        <v>1500000</v>
      </c>
      <c r="D89" s="112">
        <v>1500000</v>
      </c>
      <c r="E89" s="112">
        <v>1500000</v>
      </c>
      <c r="F89" s="112">
        <v>1500000</v>
      </c>
    </row>
    <row r="90" spans="1:6" ht="12.75" x14ac:dyDescent="0.2">
      <c r="A90" s="105" t="s">
        <v>199</v>
      </c>
      <c r="B90" s="112">
        <v>38914.01</v>
      </c>
      <c r="C90" s="112">
        <v>76000</v>
      </c>
      <c r="D90" s="112">
        <f>SUM(D91)</f>
        <v>78000</v>
      </c>
      <c r="E90" s="112">
        <f t="shared" ref="E90:F90" si="25">SUM(E91)</f>
        <v>78000</v>
      </c>
      <c r="F90" s="112">
        <f t="shared" si="25"/>
        <v>78000</v>
      </c>
    </row>
    <row r="91" spans="1:6" ht="12.75" x14ac:dyDescent="0.2">
      <c r="A91" s="105" t="s">
        <v>117</v>
      </c>
      <c r="B91" s="112">
        <v>38914.01</v>
      </c>
      <c r="C91" s="112">
        <v>76000</v>
      </c>
      <c r="D91" s="112">
        <f>SUM(D92:D96)</f>
        <v>78000</v>
      </c>
      <c r="E91" s="112">
        <f t="shared" ref="E91:F91" si="26">SUM(E92:E96)</f>
        <v>78000</v>
      </c>
      <c r="F91" s="112">
        <f t="shared" si="26"/>
        <v>78000</v>
      </c>
    </row>
    <row r="92" spans="1:6" ht="12.75" x14ac:dyDescent="0.2">
      <c r="A92" s="105" t="s">
        <v>200</v>
      </c>
      <c r="B92" s="112">
        <v>11869.2</v>
      </c>
      <c r="C92" s="112">
        <v>35000</v>
      </c>
      <c r="D92" s="112">
        <v>35000</v>
      </c>
      <c r="E92" s="112">
        <v>35000</v>
      </c>
      <c r="F92" s="112">
        <v>35000</v>
      </c>
    </row>
    <row r="93" spans="1:6" ht="12.75" x14ac:dyDescent="0.2">
      <c r="A93" s="105" t="s">
        <v>201</v>
      </c>
      <c r="B93" s="112">
        <v>5162.16</v>
      </c>
      <c r="C93" s="112">
        <v>2500</v>
      </c>
      <c r="D93" s="112">
        <v>4000</v>
      </c>
      <c r="E93" s="112">
        <v>4000</v>
      </c>
      <c r="F93" s="112">
        <v>4000</v>
      </c>
    </row>
    <row r="94" spans="1:6" ht="12.75" x14ac:dyDescent="0.2">
      <c r="A94" s="105" t="s">
        <v>202</v>
      </c>
      <c r="B94" s="105"/>
      <c r="C94" s="112">
        <v>3600</v>
      </c>
      <c r="D94" s="112">
        <v>10000</v>
      </c>
      <c r="E94" s="112">
        <v>10000</v>
      </c>
      <c r="F94" s="112">
        <v>10000</v>
      </c>
    </row>
    <row r="95" spans="1:6" ht="12.75" x14ac:dyDescent="0.2">
      <c r="A95" s="105" t="s">
        <v>203</v>
      </c>
      <c r="B95" s="112">
        <v>2382.65</v>
      </c>
      <c r="C95" s="112">
        <v>4000</v>
      </c>
      <c r="D95" s="112">
        <v>4000</v>
      </c>
      <c r="E95" s="112">
        <v>4000</v>
      </c>
      <c r="F95" s="112">
        <v>4000</v>
      </c>
    </row>
    <row r="96" spans="1:6" ht="12.75" x14ac:dyDescent="0.2">
      <c r="A96" s="105" t="s">
        <v>204</v>
      </c>
      <c r="B96" s="112">
        <v>19500</v>
      </c>
      <c r="C96" s="112">
        <v>30900</v>
      </c>
      <c r="D96" s="112">
        <v>25000</v>
      </c>
      <c r="E96" s="112">
        <v>25000</v>
      </c>
      <c r="F96" s="112">
        <v>25000</v>
      </c>
    </row>
    <row r="97" spans="1:6" ht="12.75" x14ac:dyDescent="0.2">
      <c r="A97" s="105" t="s">
        <v>205</v>
      </c>
      <c r="B97" s="112">
        <v>223072.3</v>
      </c>
      <c r="C97" s="112">
        <v>242000</v>
      </c>
      <c r="D97" s="112">
        <v>248000</v>
      </c>
      <c r="E97" s="112">
        <v>248000</v>
      </c>
      <c r="F97" s="112">
        <v>248000</v>
      </c>
    </row>
    <row r="98" spans="1:6" ht="12.75" x14ac:dyDescent="0.2">
      <c r="A98" s="105" t="s">
        <v>118</v>
      </c>
      <c r="B98" s="112">
        <v>223072.3</v>
      </c>
      <c r="C98" s="112">
        <v>242000</v>
      </c>
      <c r="D98" s="112">
        <v>248000</v>
      </c>
      <c r="E98" s="112">
        <v>248000</v>
      </c>
      <c r="F98" s="112">
        <v>248000</v>
      </c>
    </row>
    <row r="99" spans="1:6" ht="12.75" x14ac:dyDescent="0.2">
      <c r="A99" s="105" t="s">
        <v>206</v>
      </c>
      <c r="B99" s="112">
        <v>223072.3</v>
      </c>
      <c r="C99" s="112">
        <v>242000</v>
      </c>
      <c r="D99" s="112">
        <v>248000</v>
      </c>
      <c r="E99" s="112">
        <v>248000</v>
      </c>
      <c r="F99" s="112">
        <v>248000</v>
      </c>
    </row>
    <row r="100" spans="1:6" ht="12.75" x14ac:dyDescent="0.2">
      <c r="A100" s="105" t="s">
        <v>90</v>
      </c>
      <c r="B100" s="112">
        <v>31906.93</v>
      </c>
      <c r="C100" s="112">
        <v>41100</v>
      </c>
      <c r="D100" s="112">
        <f>SUM(D101+D104)</f>
        <v>37500</v>
      </c>
      <c r="E100" s="112">
        <f t="shared" ref="E100:F100" si="27">SUM(E101+E104)</f>
        <v>37500</v>
      </c>
      <c r="F100" s="112">
        <f t="shared" si="27"/>
        <v>37500</v>
      </c>
    </row>
    <row r="101" spans="1:6" ht="12.75" x14ac:dyDescent="0.2">
      <c r="A101" s="105" t="s">
        <v>146</v>
      </c>
      <c r="B101" s="112">
        <v>25942.93</v>
      </c>
      <c r="C101" s="112">
        <v>35000</v>
      </c>
      <c r="D101" s="112">
        <v>30000</v>
      </c>
      <c r="E101" s="112">
        <v>30000</v>
      </c>
      <c r="F101" s="112">
        <v>30000</v>
      </c>
    </row>
    <row r="102" spans="1:6" ht="12.75" x14ac:dyDescent="0.2">
      <c r="A102" s="105" t="s">
        <v>119</v>
      </c>
      <c r="B102" s="112">
        <v>25942.93</v>
      </c>
      <c r="C102" s="112">
        <v>35000</v>
      </c>
      <c r="D102" s="112">
        <v>30000</v>
      </c>
      <c r="E102" s="112">
        <v>30000</v>
      </c>
      <c r="F102" s="112">
        <v>30000</v>
      </c>
    </row>
    <row r="103" spans="1:6" ht="12.75" x14ac:dyDescent="0.2">
      <c r="A103" s="105" t="s">
        <v>207</v>
      </c>
      <c r="B103" s="112">
        <v>25942.93</v>
      </c>
      <c r="C103" s="112">
        <v>35000</v>
      </c>
      <c r="D103" s="112">
        <v>30000</v>
      </c>
      <c r="E103" s="112">
        <v>30000</v>
      </c>
      <c r="F103" s="112">
        <v>30000</v>
      </c>
    </row>
    <row r="104" spans="1:6" ht="12.75" x14ac:dyDescent="0.2">
      <c r="A104" s="105" t="s">
        <v>189</v>
      </c>
      <c r="B104" s="112">
        <v>5964</v>
      </c>
      <c r="C104" s="112">
        <v>6100</v>
      </c>
      <c r="D104" s="112">
        <v>7500</v>
      </c>
      <c r="E104" s="112">
        <v>7500</v>
      </c>
      <c r="F104" s="112">
        <v>7500</v>
      </c>
    </row>
    <row r="105" spans="1:6" ht="12.75" x14ac:dyDescent="0.2">
      <c r="A105" s="105" t="s">
        <v>110</v>
      </c>
      <c r="B105" s="112">
        <v>5964</v>
      </c>
      <c r="C105" s="112">
        <v>6100</v>
      </c>
      <c r="D105" s="112">
        <v>7500</v>
      </c>
      <c r="E105" s="112">
        <v>7500</v>
      </c>
      <c r="F105" s="112">
        <v>7500</v>
      </c>
    </row>
    <row r="106" spans="1:6" ht="25.5" x14ac:dyDescent="0.2">
      <c r="A106" s="105" t="s">
        <v>208</v>
      </c>
      <c r="B106" s="112">
        <v>5964</v>
      </c>
      <c r="C106" s="112">
        <v>6100</v>
      </c>
      <c r="D106" s="112">
        <v>7500</v>
      </c>
      <c r="E106" s="112">
        <v>7500</v>
      </c>
      <c r="F106" s="112">
        <v>7500</v>
      </c>
    </row>
    <row r="107" spans="1:6" ht="12.75" x14ac:dyDescent="0.2">
      <c r="A107" s="107" t="s">
        <v>120</v>
      </c>
      <c r="B107" s="110">
        <v>101475.62</v>
      </c>
      <c r="C107" s="110">
        <f>SUM(C108+C148+C153+C172)</f>
        <v>152549</v>
      </c>
      <c r="D107" s="110">
        <f>SUM(D108+D148+D153+D172)</f>
        <v>170250</v>
      </c>
      <c r="E107" s="110">
        <f>SUM(E108+E148+E153+E172)</f>
        <v>170250</v>
      </c>
      <c r="F107" s="110">
        <f>SUM(F108+F148+F153+F172)</f>
        <v>170250</v>
      </c>
    </row>
    <row r="108" spans="1:6" ht="12.75" x14ac:dyDescent="0.2">
      <c r="A108" s="108" t="s">
        <v>121</v>
      </c>
      <c r="B108" s="111">
        <v>69971.3</v>
      </c>
      <c r="C108" s="111">
        <f>SUM(C109+C122+C139+C144)</f>
        <v>123972</v>
      </c>
      <c r="D108" s="111">
        <f>SUM(D109+D122+D139)</f>
        <v>83750</v>
      </c>
      <c r="E108" s="111">
        <f t="shared" ref="E108:F108" si="28">SUM(E109+E122+E139)</f>
        <v>83750</v>
      </c>
      <c r="F108" s="111">
        <f t="shared" si="28"/>
        <v>83750</v>
      </c>
    </row>
    <row r="109" spans="1:6" ht="12.75" x14ac:dyDescent="0.2">
      <c r="A109" s="105" t="s">
        <v>115</v>
      </c>
      <c r="B109" s="112"/>
      <c r="C109" s="112">
        <v>9200</v>
      </c>
      <c r="D109" s="112">
        <f>SUM(D110+D113+D119)</f>
        <v>22300</v>
      </c>
      <c r="E109" s="112">
        <f t="shared" ref="E109:F109" si="29">SUM(E110+E113+E119)</f>
        <v>22300</v>
      </c>
      <c r="F109" s="112">
        <f t="shared" si="29"/>
        <v>22300</v>
      </c>
    </row>
    <row r="110" spans="1:6" ht="12.75" x14ac:dyDescent="0.2">
      <c r="A110" s="105" t="s">
        <v>197</v>
      </c>
      <c r="B110" s="112"/>
      <c r="C110" s="112">
        <v>6500</v>
      </c>
      <c r="D110" s="112">
        <v>17600</v>
      </c>
      <c r="E110" s="112">
        <v>17600</v>
      </c>
      <c r="F110" s="112">
        <v>17600</v>
      </c>
    </row>
    <row r="111" spans="1:6" ht="12.75" x14ac:dyDescent="0.2">
      <c r="A111" s="105" t="s">
        <v>116</v>
      </c>
      <c r="B111" s="112"/>
      <c r="C111" s="112">
        <v>6500</v>
      </c>
      <c r="D111" s="112">
        <v>17600</v>
      </c>
      <c r="E111" s="112">
        <v>17600</v>
      </c>
      <c r="F111" s="112">
        <v>17600</v>
      </c>
    </row>
    <row r="112" spans="1:6" ht="12.75" x14ac:dyDescent="0.2">
      <c r="A112" s="105" t="s">
        <v>198</v>
      </c>
      <c r="B112" s="112"/>
      <c r="C112" s="112">
        <v>6500</v>
      </c>
      <c r="D112" s="112">
        <v>17600</v>
      </c>
      <c r="E112" s="112">
        <v>17600</v>
      </c>
      <c r="F112" s="112">
        <v>17600</v>
      </c>
    </row>
    <row r="113" spans="1:7" ht="12.75" x14ac:dyDescent="0.2">
      <c r="A113" s="105" t="s">
        <v>199</v>
      </c>
      <c r="B113" s="112"/>
      <c r="C113" s="112">
        <v>1200</v>
      </c>
      <c r="D113" s="112">
        <v>1700</v>
      </c>
      <c r="E113" s="112">
        <v>1700</v>
      </c>
      <c r="F113" s="112">
        <v>1700</v>
      </c>
    </row>
    <row r="114" spans="1:7" ht="12.75" x14ac:dyDescent="0.2">
      <c r="A114" s="105" t="s">
        <v>117</v>
      </c>
      <c r="B114" s="112"/>
      <c r="C114" s="112">
        <v>1200</v>
      </c>
      <c r="D114" s="112">
        <v>1700</v>
      </c>
      <c r="E114" s="112">
        <v>1700</v>
      </c>
      <c r="F114" s="112">
        <v>1700</v>
      </c>
    </row>
    <row r="115" spans="1:7" ht="12.75" x14ac:dyDescent="0.2">
      <c r="A115" s="105" t="s">
        <v>200</v>
      </c>
      <c r="B115" s="112"/>
      <c r="C115" s="112">
        <v>300</v>
      </c>
      <c r="D115" s="112">
        <v>600</v>
      </c>
      <c r="E115" s="112">
        <v>600</v>
      </c>
      <c r="F115" s="112">
        <v>600</v>
      </c>
    </row>
    <row r="116" spans="1:7" ht="12.75" x14ac:dyDescent="0.2">
      <c r="A116" s="105" t="s">
        <v>201</v>
      </c>
      <c r="B116" s="112"/>
      <c r="C116" s="112">
        <v>200</v>
      </c>
      <c r="D116" s="112">
        <v>300</v>
      </c>
      <c r="E116" s="112">
        <v>300</v>
      </c>
      <c r="F116" s="112">
        <v>300</v>
      </c>
    </row>
    <row r="117" spans="1:7" ht="12.75" x14ac:dyDescent="0.2">
      <c r="A117" s="105" t="s">
        <v>203</v>
      </c>
      <c r="B117" s="112"/>
      <c r="C117" s="112">
        <v>400</v>
      </c>
      <c r="D117" s="112">
        <v>500</v>
      </c>
      <c r="E117" s="112">
        <v>500</v>
      </c>
      <c r="F117" s="112">
        <v>500</v>
      </c>
    </row>
    <row r="118" spans="1:7" ht="12.75" x14ac:dyDescent="0.2">
      <c r="A118" s="105" t="s">
        <v>204</v>
      </c>
      <c r="B118" s="112"/>
      <c r="C118" s="112">
        <v>300</v>
      </c>
      <c r="D118" s="112">
        <v>300</v>
      </c>
      <c r="E118" s="112">
        <v>300</v>
      </c>
      <c r="F118" s="112">
        <v>300</v>
      </c>
    </row>
    <row r="119" spans="1:7" ht="12.75" x14ac:dyDescent="0.2">
      <c r="A119" s="105" t="s">
        <v>205</v>
      </c>
      <c r="B119" s="112"/>
      <c r="C119" s="112">
        <v>1500</v>
      </c>
      <c r="D119" s="112">
        <v>3000</v>
      </c>
      <c r="E119" s="112">
        <v>3000</v>
      </c>
      <c r="F119" s="112">
        <v>3000</v>
      </c>
    </row>
    <row r="120" spans="1:7" ht="12.75" x14ac:dyDescent="0.2">
      <c r="A120" s="105" t="s">
        <v>118</v>
      </c>
      <c r="B120" s="112"/>
      <c r="C120" s="112">
        <v>1500</v>
      </c>
      <c r="D120" s="112">
        <v>3000</v>
      </c>
      <c r="E120" s="112">
        <v>3000</v>
      </c>
      <c r="F120" s="112">
        <v>3000</v>
      </c>
      <c r="G120" s="115"/>
    </row>
    <row r="121" spans="1:7" ht="12.75" x14ac:dyDescent="0.2">
      <c r="A121" s="105" t="s">
        <v>206</v>
      </c>
      <c r="B121" s="112"/>
      <c r="C121" s="112">
        <v>1500</v>
      </c>
      <c r="D121" s="112">
        <v>3000</v>
      </c>
      <c r="E121" s="112">
        <v>3000</v>
      </c>
      <c r="F121" s="112">
        <v>3000</v>
      </c>
    </row>
    <row r="122" spans="1:7" ht="12.75" x14ac:dyDescent="0.2">
      <c r="A122" s="105" t="s">
        <v>90</v>
      </c>
      <c r="B122" s="112">
        <v>35888.19</v>
      </c>
      <c r="C122" s="112">
        <v>53770</v>
      </c>
      <c r="D122" s="112">
        <f>SUM(D123+D125+D132)</f>
        <v>57450</v>
      </c>
      <c r="E122" s="112">
        <f t="shared" ref="E122:F122" si="30">SUM(E123+E125+E132)</f>
        <v>57450</v>
      </c>
      <c r="F122" s="112">
        <f t="shared" si="30"/>
        <v>57450</v>
      </c>
    </row>
    <row r="123" spans="1:7" ht="12.75" x14ac:dyDescent="0.2">
      <c r="A123" s="105" t="s">
        <v>146</v>
      </c>
      <c r="B123" s="112"/>
      <c r="C123" s="112">
        <v>0</v>
      </c>
      <c r="D123" s="112">
        <v>600</v>
      </c>
      <c r="E123" s="112">
        <v>600</v>
      </c>
      <c r="F123" s="112">
        <v>600</v>
      </c>
    </row>
    <row r="124" spans="1:7" s="115" customFormat="1" ht="12.75" x14ac:dyDescent="0.2">
      <c r="A124" s="105" t="s">
        <v>119</v>
      </c>
      <c r="B124" s="112"/>
      <c r="C124" s="112">
        <v>0</v>
      </c>
      <c r="D124" s="112">
        <v>600</v>
      </c>
      <c r="E124" s="112">
        <v>600</v>
      </c>
      <c r="F124" s="112">
        <v>600</v>
      </c>
      <c r="G124" s="102"/>
    </row>
    <row r="125" spans="1:7" ht="12.75" x14ac:dyDescent="0.2">
      <c r="A125" s="105" t="s">
        <v>152</v>
      </c>
      <c r="B125" s="112">
        <v>30134.65</v>
      </c>
      <c r="C125" s="112">
        <v>43970</v>
      </c>
      <c r="D125" s="112">
        <f>SUM(D126+D129)</f>
        <v>36450</v>
      </c>
      <c r="E125" s="112">
        <f t="shared" ref="E125:F125" si="31">SUM(E126+E129)</f>
        <v>36450</v>
      </c>
      <c r="F125" s="112">
        <f t="shared" si="31"/>
        <v>36450</v>
      </c>
    </row>
    <row r="126" spans="1:7" ht="13.5" customHeight="1" x14ac:dyDescent="0.2">
      <c r="A126" s="105" t="s">
        <v>93</v>
      </c>
      <c r="B126" s="105">
        <v>916.79</v>
      </c>
      <c r="C126" s="112">
        <v>1520</v>
      </c>
      <c r="D126" s="112">
        <f>SUM(D127)</f>
        <v>0</v>
      </c>
      <c r="E126" s="112">
        <f t="shared" ref="E126:F126" si="32">SUM(E127)</f>
        <v>0</v>
      </c>
      <c r="F126" s="112">
        <f t="shared" si="32"/>
        <v>0</v>
      </c>
    </row>
    <row r="127" spans="1:7" ht="12.75" x14ac:dyDescent="0.2">
      <c r="A127" s="105" t="s">
        <v>153</v>
      </c>
      <c r="B127" s="105">
        <v>916.79</v>
      </c>
      <c r="C127" s="112"/>
      <c r="D127" s="112"/>
      <c r="E127" s="112"/>
      <c r="F127" s="112"/>
    </row>
    <row r="128" spans="1:7" ht="12.75" x14ac:dyDescent="0.2">
      <c r="A128" s="105" t="s">
        <v>157</v>
      </c>
      <c r="B128" s="105"/>
      <c r="C128" s="112">
        <v>1520</v>
      </c>
      <c r="D128" s="112"/>
      <c r="E128" s="112"/>
      <c r="F128" s="112"/>
    </row>
    <row r="129" spans="1:6" ht="12.75" x14ac:dyDescent="0.2">
      <c r="A129" s="105" t="s">
        <v>95</v>
      </c>
      <c r="B129" s="112">
        <v>29217.86</v>
      </c>
      <c r="C129" s="112">
        <v>42450</v>
      </c>
      <c r="D129" s="112">
        <f>SUM(D130:D131)</f>
        <v>36450</v>
      </c>
      <c r="E129" s="112">
        <f t="shared" ref="E129:F129" si="33">SUM(E130:E131)</f>
        <v>36450</v>
      </c>
      <c r="F129" s="112">
        <f t="shared" si="33"/>
        <v>36450</v>
      </c>
    </row>
    <row r="130" spans="1:6" ht="12.75" x14ac:dyDescent="0.2">
      <c r="A130" s="105" t="s">
        <v>209</v>
      </c>
      <c r="B130" s="112">
        <v>13381.33</v>
      </c>
      <c r="C130" s="112">
        <v>19700</v>
      </c>
      <c r="D130" s="112">
        <v>13700</v>
      </c>
      <c r="E130" s="112">
        <v>13700</v>
      </c>
      <c r="F130" s="112">
        <v>13700</v>
      </c>
    </row>
    <row r="131" spans="1:6" ht="25.5" x14ac:dyDescent="0.2">
      <c r="A131" s="105" t="s">
        <v>210</v>
      </c>
      <c r="B131" s="112">
        <v>15836.53</v>
      </c>
      <c r="C131" s="112">
        <v>22750</v>
      </c>
      <c r="D131" s="112">
        <v>22750</v>
      </c>
      <c r="E131" s="112">
        <v>22750</v>
      </c>
      <c r="F131" s="112">
        <v>22750</v>
      </c>
    </row>
    <row r="132" spans="1:6" ht="12.75" x14ac:dyDescent="0.2">
      <c r="A132" s="105" t="s">
        <v>166</v>
      </c>
      <c r="B132" s="112">
        <v>5303.54</v>
      </c>
      <c r="C132" s="112">
        <v>9800</v>
      </c>
      <c r="D132" s="112">
        <f>SUM(D133+D135+D137)</f>
        <v>20400</v>
      </c>
      <c r="E132" s="112">
        <f t="shared" ref="E132:F132" si="34">SUM(E133+E135+E137)</f>
        <v>20400</v>
      </c>
      <c r="F132" s="112">
        <f t="shared" si="34"/>
        <v>20400</v>
      </c>
    </row>
    <row r="133" spans="1:6" ht="12.75" x14ac:dyDescent="0.2">
      <c r="A133" s="105" t="s">
        <v>100</v>
      </c>
      <c r="B133" s="112">
        <v>5303.54</v>
      </c>
      <c r="C133" s="112">
        <v>9800</v>
      </c>
      <c r="D133" s="112">
        <v>5400</v>
      </c>
      <c r="E133" s="112">
        <v>5400</v>
      </c>
      <c r="F133" s="112">
        <v>5400</v>
      </c>
    </row>
    <row r="134" spans="1:6" ht="25.5" x14ac:dyDescent="0.2">
      <c r="A134" s="105" t="s">
        <v>170</v>
      </c>
      <c r="B134" s="112">
        <v>5303.54</v>
      </c>
      <c r="C134" s="112">
        <v>8300</v>
      </c>
      <c r="D134" s="112">
        <v>5400</v>
      </c>
      <c r="E134" s="112">
        <v>5400</v>
      </c>
      <c r="F134" s="112">
        <v>5400</v>
      </c>
    </row>
    <row r="135" spans="1:6" ht="12.75" x14ac:dyDescent="0.2">
      <c r="A135" s="105" t="s">
        <v>102</v>
      </c>
      <c r="B135" s="112"/>
      <c r="C135" s="112"/>
      <c r="D135" s="112">
        <v>4000</v>
      </c>
      <c r="E135" s="112">
        <v>4000</v>
      </c>
      <c r="F135" s="112">
        <v>4000</v>
      </c>
    </row>
    <row r="136" spans="1:6" ht="12.75" x14ac:dyDescent="0.2">
      <c r="A136" s="105" t="s">
        <v>176</v>
      </c>
      <c r="B136" s="112"/>
      <c r="C136" s="112"/>
      <c r="D136" s="112">
        <v>4000</v>
      </c>
      <c r="E136" s="112">
        <v>4000</v>
      </c>
      <c r="F136" s="112">
        <v>4000</v>
      </c>
    </row>
    <row r="137" spans="1:6" ht="12.75" x14ac:dyDescent="0.2">
      <c r="A137" s="105" t="s">
        <v>106</v>
      </c>
      <c r="B137" s="112"/>
      <c r="C137" s="112">
        <v>1500</v>
      </c>
      <c r="D137" s="112">
        <v>11000</v>
      </c>
      <c r="E137" s="112">
        <v>11000</v>
      </c>
      <c r="F137" s="112">
        <v>11000</v>
      </c>
    </row>
    <row r="138" spans="1:6" ht="12.75" x14ac:dyDescent="0.2">
      <c r="A138" s="105" t="s">
        <v>187</v>
      </c>
      <c r="B138" s="112"/>
      <c r="C138" s="112">
        <v>1500</v>
      </c>
      <c r="D138" s="112">
        <v>11000</v>
      </c>
      <c r="E138" s="112">
        <v>11000</v>
      </c>
      <c r="F138" s="112">
        <v>11000</v>
      </c>
    </row>
    <row r="139" spans="1:6" ht="25.5" x14ac:dyDescent="0.2">
      <c r="A139" s="105" t="s">
        <v>122</v>
      </c>
      <c r="B139" s="112">
        <v>34083.11</v>
      </c>
      <c r="C139" s="112">
        <v>34312</v>
      </c>
      <c r="D139" s="112">
        <v>4000</v>
      </c>
      <c r="E139" s="112">
        <v>4000</v>
      </c>
      <c r="F139" s="112">
        <v>4000</v>
      </c>
    </row>
    <row r="140" spans="1:6" ht="12.75" x14ac:dyDescent="0.2">
      <c r="A140" s="105" t="s">
        <v>211</v>
      </c>
      <c r="B140" s="112">
        <v>34083.11</v>
      </c>
      <c r="C140" s="112">
        <v>34312</v>
      </c>
      <c r="D140" s="112">
        <v>4000</v>
      </c>
      <c r="E140" s="112">
        <v>4000</v>
      </c>
      <c r="F140" s="112">
        <v>4000</v>
      </c>
    </row>
    <row r="141" spans="1:6" ht="12.75" x14ac:dyDescent="0.2">
      <c r="A141" s="105" t="s">
        <v>123</v>
      </c>
      <c r="B141" s="112">
        <v>34083.11</v>
      </c>
      <c r="C141" s="112">
        <v>34312</v>
      </c>
      <c r="D141" s="112">
        <v>4000</v>
      </c>
      <c r="E141" s="112">
        <v>4000</v>
      </c>
      <c r="F141" s="112">
        <v>4000</v>
      </c>
    </row>
    <row r="142" spans="1:6" ht="12.75" x14ac:dyDescent="0.2">
      <c r="A142" s="105" t="s">
        <v>212</v>
      </c>
      <c r="B142" s="112">
        <v>1800</v>
      </c>
      <c r="C142" s="112">
        <v>4000</v>
      </c>
      <c r="D142" s="112">
        <v>4000</v>
      </c>
      <c r="E142" s="112">
        <v>4000</v>
      </c>
      <c r="F142" s="112">
        <v>4000</v>
      </c>
    </row>
    <row r="143" spans="1:6" ht="12.75" x14ac:dyDescent="0.2">
      <c r="A143" s="105" t="s">
        <v>213</v>
      </c>
      <c r="B143" s="112">
        <v>32283.11</v>
      </c>
      <c r="C143" s="112">
        <v>30312</v>
      </c>
      <c r="D143" s="112"/>
      <c r="E143" s="112"/>
      <c r="F143" s="112"/>
    </row>
    <row r="144" spans="1:6" ht="12.75" x14ac:dyDescent="0.2">
      <c r="A144" s="105" t="s">
        <v>124</v>
      </c>
      <c r="B144" s="112"/>
      <c r="C144" s="112">
        <v>26690</v>
      </c>
      <c r="D144" s="112"/>
      <c r="E144" s="112"/>
      <c r="F144" s="112"/>
    </row>
    <row r="145" spans="1:6" ht="12.75" x14ac:dyDescent="0.2">
      <c r="A145" s="105" t="s">
        <v>266</v>
      </c>
      <c r="B145" s="112"/>
      <c r="C145" s="112">
        <v>26690</v>
      </c>
      <c r="D145" s="112"/>
      <c r="E145" s="112"/>
      <c r="F145" s="112"/>
    </row>
    <row r="146" spans="1:6" ht="12.75" x14ac:dyDescent="0.2">
      <c r="A146" s="105" t="s">
        <v>267</v>
      </c>
      <c r="B146" s="112"/>
      <c r="C146" s="112">
        <v>26690</v>
      </c>
      <c r="D146" s="112"/>
      <c r="E146" s="112"/>
      <c r="F146" s="112"/>
    </row>
    <row r="147" spans="1:6" ht="12.75" x14ac:dyDescent="0.2">
      <c r="A147" s="105" t="s">
        <v>268</v>
      </c>
      <c r="B147" s="112"/>
      <c r="C147" s="112">
        <v>26690</v>
      </c>
      <c r="D147" s="112"/>
      <c r="E147" s="112"/>
      <c r="F147" s="112"/>
    </row>
    <row r="148" spans="1:6" ht="12.75" x14ac:dyDescent="0.2">
      <c r="A148" s="108" t="s">
        <v>245</v>
      </c>
      <c r="B148" s="111">
        <v>1000.41</v>
      </c>
      <c r="C148" s="111">
        <v>10</v>
      </c>
      <c r="D148" s="111">
        <v>1000</v>
      </c>
      <c r="E148" s="111">
        <v>1000</v>
      </c>
      <c r="F148" s="111">
        <v>1000</v>
      </c>
    </row>
    <row r="149" spans="1:6" ht="12.75" x14ac:dyDescent="0.2">
      <c r="A149" s="105" t="s">
        <v>90</v>
      </c>
      <c r="B149" s="112">
        <v>1000.41</v>
      </c>
      <c r="C149" s="112">
        <v>10</v>
      </c>
      <c r="D149" s="112">
        <v>1000</v>
      </c>
      <c r="E149" s="112">
        <v>1000</v>
      </c>
      <c r="F149" s="112">
        <v>1000</v>
      </c>
    </row>
    <row r="150" spans="1:6" ht="12.75" x14ac:dyDescent="0.2">
      <c r="A150" s="105" t="s">
        <v>152</v>
      </c>
      <c r="B150" s="112">
        <v>1000.41</v>
      </c>
      <c r="C150" s="112">
        <v>10</v>
      </c>
      <c r="D150" s="112">
        <v>1000</v>
      </c>
      <c r="E150" s="112">
        <v>1000</v>
      </c>
      <c r="F150" s="112">
        <v>1000</v>
      </c>
    </row>
    <row r="151" spans="1:6" ht="12.75" x14ac:dyDescent="0.2">
      <c r="A151" s="105" t="s">
        <v>96</v>
      </c>
      <c r="B151" s="112">
        <v>1000.41</v>
      </c>
      <c r="C151" s="112">
        <v>10</v>
      </c>
      <c r="D151" s="112">
        <v>1000</v>
      </c>
      <c r="E151" s="112">
        <v>1000</v>
      </c>
      <c r="F151" s="112">
        <v>1000</v>
      </c>
    </row>
    <row r="152" spans="1:6" ht="25.5" x14ac:dyDescent="0.2">
      <c r="A152" s="105" t="s">
        <v>162</v>
      </c>
      <c r="B152" s="112">
        <v>1000.41</v>
      </c>
      <c r="C152" s="112">
        <v>10</v>
      </c>
      <c r="D152" s="112">
        <v>1000</v>
      </c>
      <c r="E152" s="112">
        <v>1000</v>
      </c>
      <c r="F152" s="112">
        <v>1000</v>
      </c>
    </row>
    <row r="153" spans="1:6" ht="12.75" x14ac:dyDescent="0.2">
      <c r="A153" s="108" t="s">
        <v>246</v>
      </c>
      <c r="B153" s="108">
        <v>75.61</v>
      </c>
      <c r="C153" s="111">
        <f>SUM(C154+C164)</f>
        <v>8705</v>
      </c>
      <c r="D153" s="111">
        <v>0</v>
      </c>
      <c r="E153" s="111">
        <v>0</v>
      </c>
      <c r="F153" s="111">
        <v>0</v>
      </c>
    </row>
    <row r="154" spans="1:6" ht="12.75" x14ac:dyDescent="0.2">
      <c r="A154" s="138" t="s">
        <v>90</v>
      </c>
      <c r="B154" s="105"/>
      <c r="C154" s="112">
        <v>8703</v>
      </c>
      <c r="D154" s="112"/>
      <c r="E154" s="112"/>
      <c r="F154" s="112"/>
    </row>
    <row r="155" spans="1:6" ht="12.75" x14ac:dyDescent="0.2">
      <c r="A155" s="138" t="s">
        <v>146</v>
      </c>
      <c r="B155" s="105"/>
      <c r="C155" s="112">
        <v>4960</v>
      </c>
      <c r="D155" s="112"/>
      <c r="E155" s="112"/>
      <c r="F155" s="112"/>
    </row>
    <row r="156" spans="1:6" ht="12.75" x14ac:dyDescent="0.2">
      <c r="A156" s="138" t="s">
        <v>92</v>
      </c>
      <c r="B156" s="105"/>
      <c r="C156" s="112">
        <v>4960</v>
      </c>
      <c r="D156" s="112"/>
      <c r="E156" s="112"/>
      <c r="F156" s="112"/>
    </row>
    <row r="157" spans="1:6" ht="12.75" x14ac:dyDescent="0.2">
      <c r="A157" s="138" t="s">
        <v>150</v>
      </c>
      <c r="B157" s="105"/>
      <c r="C157" s="112">
        <v>4960</v>
      </c>
      <c r="D157" s="112"/>
      <c r="E157" s="112"/>
      <c r="F157" s="112"/>
    </row>
    <row r="158" spans="1:6" ht="12.75" x14ac:dyDescent="0.2">
      <c r="A158" s="138" t="s">
        <v>152</v>
      </c>
      <c r="B158" s="105"/>
      <c r="C158" s="112">
        <v>3743</v>
      </c>
      <c r="D158" s="112"/>
      <c r="E158" s="112"/>
      <c r="F158" s="112"/>
    </row>
    <row r="159" spans="1:6" ht="12.75" x14ac:dyDescent="0.2">
      <c r="A159" s="138" t="s">
        <v>93</v>
      </c>
      <c r="B159" s="105"/>
      <c r="C159" s="112">
        <v>3681</v>
      </c>
      <c r="D159" s="112"/>
      <c r="E159" s="112"/>
      <c r="F159" s="112"/>
    </row>
    <row r="160" spans="1:6" ht="25.5" x14ac:dyDescent="0.2">
      <c r="A160" s="138" t="s">
        <v>154</v>
      </c>
      <c r="B160" s="105"/>
      <c r="C160" s="112">
        <v>1831</v>
      </c>
      <c r="D160" s="112"/>
      <c r="E160" s="112"/>
      <c r="F160" s="112"/>
    </row>
    <row r="161" spans="1:6" ht="12.75" x14ac:dyDescent="0.2">
      <c r="A161" s="138" t="s">
        <v>157</v>
      </c>
      <c r="B161" s="105"/>
      <c r="C161" s="112">
        <v>1850</v>
      </c>
      <c r="D161" s="112"/>
      <c r="E161" s="112"/>
      <c r="F161" s="112"/>
    </row>
    <row r="162" spans="1:6" ht="12.75" x14ac:dyDescent="0.2">
      <c r="A162" s="138" t="s">
        <v>97</v>
      </c>
      <c r="B162" s="105"/>
      <c r="C162" s="112">
        <v>62</v>
      </c>
      <c r="D162" s="112"/>
      <c r="E162" s="112"/>
      <c r="F162" s="112"/>
    </row>
    <row r="163" spans="1:6" ht="12.75" x14ac:dyDescent="0.2">
      <c r="A163" s="138" t="s">
        <v>164</v>
      </c>
      <c r="B163" s="105"/>
      <c r="C163" s="112">
        <v>62</v>
      </c>
      <c r="D163" s="112"/>
      <c r="E163" s="112"/>
      <c r="F163" s="112"/>
    </row>
    <row r="164" spans="1:6" ht="25.5" x14ac:dyDescent="0.2">
      <c r="A164" s="138" t="s">
        <v>269</v>
      </c>
      <c r="B164" s="105"/>
      <c r="C164" s="112">
        <v>2</v>
      </c>
      <c r="D164" s="112"/>
      <c r="E164" s="112"/>
      <c r="F164" s="112"/>
    </row>
    <row r="165" spans="1:6" ht="12.75" x14ac:dyDescent="0.2">
      <c r="A165" s="138" t="s">
        <v>217</v>
      </c>
      <c r="B165" s="105"/>
      <c r="C165" s="112">
        <v>2</v>
      </c>
      <c r="D165" s="112"/>
      <c r="E165" s="112"/>
      <c r="F165" s="112"/>
    </row>
    <row r="166" spans="1:6" ht="12.75" x14ac:dyDescent="0.2">
      <c r="A166" s="138" t="s">
        <v>270</v>
      </c>
      <c r="B166" s="105"/>
      <c r="C166" s="112">
        <v>2</v>
      </c>
      <c r="D166" s="112"/>
      <c r="E166" s="112"/>
      <c r="F166" s="112"/>
    </row>
    <row r="167" spans="1:6" ht="12.75" x14ac:dyDescent="0.2">
      <c r="A167" s="138" t="s">
        <v>218</v>
      </c>
      <c r="B167" s="105"/>
      <c r="C167" s="112">
        <v>2</v>
      </c>
      <c r="D167" s="112"/>
      <c r="E167" s="112"/>
      <c r="F167" s="112"/>
    </row>
    <row r="168" spans="1:6" ht="12.75" x14ac:dyDescent="0.2">
      <c r="A168" s="105" t="s">
        <v>124</v>
      </c>
      <c r="B168" s="105">
        <v>75.61</v>
      </c>
      <c r="C168" s="112">
        <v>0</v>
      </c>
      <c r="D168" s="112">
        <v>0</v>
      </c>
      <c r="E168" s="112">
        <v>0</v>
      </c>
      <c r="F168" s="112">
        <v>0</v>
      </c>
    </row>
    <row r="169" spans="1:6" ht="12.75" x14ac:dyDescent="0.2">
      <c r="A169" s="105" t="s">
        <v>214</v>
      </c>
      <c r="B169" s="105">
        <v>75.61</v>
      </c>
      <c r="C169" s="112">
        <v>0</v>
      </c>
      <c r="D169" s="112">
        <v>0</v>
      </c>
      <c r="E169" s="112">
        <v>0</v>
      </c>
      <c r="F169" s="112">
        <v>0</v>
      </c>
    </row>
    <row r="170" spans="1:6" ht="12.75" x14ac:dyDescent="0.2">
      <c r="A170" s="105" t="s">
        <v>125</v>
      </c>
      <c r="B170" s="105">
        <v>75.61</v>
      </c>
      <c r="C170" s="112">
        <v>0</v>
      </c>
      <c r="D170" s="112">
        <v>0</v>
      </c>
      <c r="E170" s="112">
        <v>0</v>
      </c>
      <c r="F170" s="112">
        <v>0</v>
      </c>
    </row>
    <row r="171" spans="1:6" ht="12.75" x14ac:dyDescent="0.2">
      <c r="A171" s="105" t="s">
        <v>215</v>
      </c>
      <c r="B171" s="105">
        <v>75.61</v>
      </c>
      <c r="C171" s="112">
        <v>0</v>
      </c>
      <c r="D171" s="112">
        <v>0</v>
      </c>
      <c r="E171" s="112">
        <v>0</v>
      </c>
      <c r="F171" s="112">
        <v>0</v>
      </c>
    </row>
    <row r="172" spans="1:6" ht="25.5" x14ac:dyDescent="0.2">
      <c r="A172" s="108" t="s">
        <v>247</v>
      </c>
      <c r="B172" s="111">
        <v>30428.3</v>
      </c>
      <c r="C172" s="111">
        <f>SUM(C173+C180+C209+C213+C217)</f>
        <v>19862</v>
      </c>
      <c r="D172" s="111">
        <f>SUM(D173+D180+D209+D213+D217)</f>
        <v>85500</v>
      </c>
      <c r="E172" s="111">
        <f t="shared" ref="E172:F172" si="35">SUM(E173+E180+E209+E213+E217)</f>
        <v>85500</v>
      </c>
      <c r="F172" s="111">
        <f t="shared" si="35"/>
        <v>85500</v>
      </c>
    </row>
    <row r="173" spans="1:6" ht="12.75" x14ac:dyDescent="0.2">
      <c r="A173" s="105" t="s">
        <v>115</v>
      </c>
      <c r="B173" s="105">
        <v>344.02</v>
      </c>
      <c r="C173" s="112">
        <v>900</v>
      </c>
      <c r="D173" s="112">
        <f>SUM(D174+D177)</f>
        <v>900</v>
      </c>
      <c r="E173" s="112">
        <f t="shared" ref="E173:F173" si="36">SUM(E174+E177)</f>
        <v>900</v>
      </c>
      <c r="F173" s="112">
        <f t="shared" si="36"/>
        <v>900</v>
      </c>
    </row>
    <row r="174" spans="1:6" ht="12.75" x14ac:dyDescent="0.2">
      <c r="A174" s="105" t="s">
        <v>197</v>
      </c>
      <c r="B174" s="105">
        <v>295.3</v>
      </c>
      <c r="C174" s="112">
        <v>750</v>
      </c>
      <c r="D174" s="112">
        <v>750</v>
      </c>
      <c r="E174" s="112">
        <v>750</v>
      </c>
      <c r="F174" s="112">
        <v>750</v>
      </c>
    </row>
    <row r="175" spans="1:6" ht="12.75" x14ac:dyDescent="0.2">
      <c r="A175" s="105" t="s">
        <v>116</v>
      </c>
      <c r="B175" s="105">
        <v>295.3</v>
      </c>
      <c r="C175" s="112">
        <v>750</v>
      </c>
      <c r="D175" s="112">
        <v>750</v>
      </c>
      <c r="E175" s="112">
        <v>750</v>
      </c>
      <c r="F175" s="112">
        <v>750</v>
      </c>
    </row>
    <row r="176" spans="1:6" ht="12.75" x14ac:dyDescent="0.2">
      <c r="A176" s="105" t="s">
        <v>198</v>
      </c>
      <c r="B176" s="105">
        <v>295.3</v>
      </c>
      <c r="C176" s="112">
        <v>750</v>
      </c>
      <c r="D176" s="112">
        <v>750</v>
      </c>
      <c r="E176" s="112">
        <v>750</v>
      </c>
      <c r="F176" s="112">
        <v>750</v>
      </c>
    </row>
    <row r="177" spans="1:6" ht="12.75" x14ac:dyDescent="0.2">
      <c r="A177" s="105" t="s">
        <v>205</v>
      </c>
      <c r="B177" s="105">
        <v>48.72</v>
      </c>
      <c r="C177" s="112">
        <v>150</v>
      </c>
      <c r="D177" s="112">
        <v>150</v>
      </c>
      <c r="E177" s="112">
        <v>150</v>
      </c>
      <c r="F177" s="112">
        <v>150</v>
      </c>
    </row>
    <row r="178" spans="1:6" ht="12.75" x14ac:dyDescent="0.2">
      <c r="A178" s="105" t="s">
        <v>118</v>
      </c>
      <c r="B178" s="105">
        <v>48.72</v>
      </c>
      <c r="C178" s="112">
        <v>150</v>
      </c>
      <c r="D178" s="112">
        <v>150</v>
      </c>
      <c r="E178" s="112">
        <v>150</v>
      </c>
      <c r="F178" s="112">
        <v>150</v>
      </c>
    </row>
    <row r="179" spans="1:6" ht="12.75" x14ac:dyDescent="0.2">
      <c r="A179" s="105" t="s">
        <v>206</v>
      </c>
      <c r="B179" s="105">
        <v>48.72</v>
      </c>
      <c r="C179" s="112">
        <v>150</v>
      </c>
      <c r="D179" s="112">
        <v>150</v>
      </c>
      <c r="E179" s="112">
        <v>150</v>
      </c>
      <c r="F179" s="112">
        <v>150</v>
      </c>
    </row>
    <row r="180" spans="1:6" ht="12.75" x14ac:dyDescent="0.2">
      <c r="A180" s="105" t="s">
        <v>90</v>
      </c>
      <c r="B180" s="112">
        <v>17372.849999999999</v>
      </c>
      <c r="C180" s="112">
        <v>6250</v>
      </c>
      <c r="D180" s="112">
        <f>SUM(D181+D188+D196+D204)</f>
        <v>75200</v>
      </c>
      <c r="E180" s="112">
        <f t="shared" ref="E180:F180" si="37">SUM(E181+E188+E196+E204)</f>
        <v>75200</v>
      </c>
      <c r="F180" s="112">
        <f t="shared" si="37"/>
        <v>75200</v>
      </c>
    </row>
    <row r="181" spans="1:6" ht="12.75" x14ac:dyDescent="0.2">
      <c r="A181" s="105" t="s">
        <v>146</v>
      </c>
      <c r="B181" s="112">
        <v>2416.42</v>
      </c>
      <c r="C181" s="112">
        <v>600</v>
      </c>
      <c r="D181" s="112">
        <v>300</v>
      </c>
      <c r="E181" s="112">
        <v>300</v>
      </c>
      <c r="F181" s="112">
        <v>300</v>
      </c>
    </row>
    <row r="182" spans="1:6" ht="12.75" x14ac:dyDescent="0.2">
      <c r="A182" s="105" t="s">
        <v>91</v>
      </c>
      <c r="B182" s="105">
        <v>716.42</v>
      </c>
      <c r="C182" s="112">
        <v>600</v>
      </c>
      <c r="D182" s="112">
        <v>300</v>
      </c>
      <c r="E182" s="112">
        <v>300</v>
      </c>
      <c r="F182" s="112">
        <v>300</v>
      </c>
    </row>
    <row r="183" spans="1:6" ht="12.75" x14ac:dyDescent="0.2">
      <c r="A183" s="105" t="s">
        <v>147</v>
      </c>
      <c r="B183" s="105">
        <v>180</v>
      </c>
      <c r="C183" s="112">
        <v>200</v>
      </c>
      <c r="D183" s="112">
        <v>150</v>
      </c>
      <c r="E183" s="112">
        <v>150</v>
      </c>
      <c r="F183" s="112">
        <v>150</v>
      </c>
    </row>
    <row r="184" spans="1:6" ht="12.75" x14ac:dyDescent="0.2">
      <c r="A184" s="105" t="s">
        <v>148</v>
      </c>
      <c r="B184" s="105"/>
      <c r="C184" s="112">
        <v>300</v>
      </c>
      <c r="D184" s="112">
        <v>0</v>
      </c>
      <c r="E184" s="112">
        <v>0</v>
      </c>
      <c r="F184" s="112">
        <v>0</v>
      </c>
    </row>
    <row r="185" spans="1:6" ht="12.75" x14ac:dyDescent="0.2">
      <c r="A185" s="105" t="s">
        <v>149</v>
      </c>
      <c r="B185" s="105">
        <v>536.41999999999996</v>
      </c>
      <c r="C185" s="112">
        <v>100</v>
      </c>
      <c r="D185" s="112">
        <v>150</v>
      </c>
      <c r="E185" s="112">
        <v>150</v>
      </c>
      <c r="F185" s="112">
        <v>150</v>
      </c>
    </row>
    <row r="186" spans="1:6" ht="12.75" x14ac:dyDescent="0.2">
      <c r="A186" s="105" t="s">
        <v>92</v>
      </c>
      <c r="B186" s="112">
        <v>1700</v>
      </c>
      <c r="C186" s="112">
        <v>0</v>
      </c>
      <c r="D186" s="112">
        <v>0</v>
      </c>
      <c r="E186" s="112">
        <v>0</v>
      </c>
      <c r="F186" s="112">
        <v>0</v>
      </c>
    </row>
    <row r="187" spans="1:6" ht="12.75" x14ac:dyDescent="0.2">
      <c r="A187" s="105" t="s">
        <v>150</v>
      </c>
      <c r="B187" s="112">
        <v>1700</v>
      </c>
      <c r="C187" s="112">
        <v>0</v>
      </c>
      <c r="D187" s="112">
        <v>0</v>
      </c>
      <c r="E187" s="112">
        <v>0</v>
      </c>
      <c r="F187" s="112">
        <v>0</v>
      </c>
    </row>
    <row r="188" spans="1:6" ht="12.75" x14ac:dyDescent="0.2">
      <c r="A188" s="105" t="s">
        <v>152</v>
      </c>
      <c r="B188" s="112">
        <v>2417.59</v>
      </c>
      <c r="C188" s="112">
        <v>1650</v>
      </c>
      <c r="D188" s="112">
        <f>SUM(D189+D192+D194)</f>
        <v>74900</v>
      </c>
      <c r="E188" s="112">
        <f t="shared" ref="E188:F188" si="38">SUM(E189+E192+E194)</f>
        <v>74900</v>
      </c>
      <c r="F188" s="112">
        <f t="shared" si="38"/>
        <v>74900</v>
      </c>
    </row>
    <row r="189" spans="1:6" ht="12.75" x14ac:dyDescent="0.2">
      <c r="A189" s="105" t="s">
        <v>93</v>
      </c>
      <c r="B189" s="112">
        <v>1674.6</v>
      </c>
      <c r="C189" s="112">
        <v>1400</v>
      </c>
      <c r="D189" s="112">
        <v>1400</v>
      </c>
      <c r="E189" s="112">
        <v>1400</v>
      </c>
      <c r="F189" s="112">
        <v>1400</v>
      </c>
    </row>
    <row r="190" spans="1:6" ht="25.5" x14ac:dyDescent="0.2">
      <c r="A190" s="105" t="s">
        <v>154</v>
      </c>
      <c r="B190" s="112">
        <v>1094.45</v>
      </c>
      <c r="C190" s="112">
        <v>1400</v>
      </c>
      <c r="D190" s="112">
        <v>1400</v>
      </c>
      <c r="E190" s="112">
        <v>1400</v>
      </c>
      <c r="F190" s="112">
        <v>1400</v>
      </c>
    </row>
    <row r="191" spans="1:6" ht="12.75" x14ac:dyDescent="0.2">
      <c r="A191" s="105" t="s">
        <v>157</v>
      </c>
      <c r="B191" s="105">
        <v>580.15</v>
      </c>
      <c r="C191" s="112"/>
      <c r="D191" s="112"/>
      <c r="E191" s="112"/>
      <c r="F191" s="112"/>
    </row>
    <row r="192" spans="1:6" ht="12.75" x14ac:dyDescent="0.2">
      <c r="A192" s="105" t="s">
        <v>94</v>
      </c>
      <c r="B192" s="112"/>
      <c r="C192" s="112"/>
      <c r="D192" s="112">
        <v>72000</v>
      </c>
      <c r="E192" s="112">
        <v>72000</v>
      </c>
      <c r="F192" s="112">
        <v>72000</v>
      </c>
    </row>
    <row r="193" spans="1:6" ht="12.75" x14ac:dyDescent="0.2">
      <c r="A193" s="105" t="s">
        <v>225</v>
      </c>
      <c r="B193" s="112"/>
      <c r="C193" s="112"/>
      <c r="D193" s="112">
        <v>72000</v>
      </c>
      <c r="E193" s="112">
        <v>72000</v>
      </c>
      <c r="F193" s="112">
        <v>72000</v>
      </c>
    </row>
    <row r="194" spans="1:6" ht="12.75" x14ac:dyDescent="0.2">
      <c r="A194" s="105" t="s">
        <v>97</v>
      </c>
      <c r="B194" s="105">
        <v>742.99</v>
      </c>
      <c r="C194" s="112">
        <v>250</v>
      </c>
      <c r="D194" s="112">
        <v>1500</v>
      </c>
      <c r="E194" s="112">
        <v>1500</v>
      </c>
      <c r="F194" s="112">
        <v>1500</v>
      </c>
    </row>
    <row r="195" spans="1:6" ht="12.75" x14ac:dyDescent="0.2">
      <c r="A195" s="105" t="s">
        <v>164</v>
      </c>
      <c r="B195" s="105">
        <v>742.99</v>
      </c>
      <c r="C195" s="112">
        <v>250</v>
      </c>
      <c r="D195" s="112">
        <v>1500</v>
      </c>
      <c r="E195" s="112">
        <v>1500</v>
      </c>
      <c r="F195" s="112">
        <v>1500</v>
      </c>
    </row>
    <row r="196" spans="1:6" ht="12.75" x14ac:dyDescent="0.2">
      <c r="A196" s="105" t="s">
        <v>166</v>
      </c>
      <c r="B196" s="112">
        <v>7299.85</v>
      </c>
      <c r="C196" s="112">
        <v>4000</v>
      </c>
      <c r="D196" s="112">
        <v>0</v>
      </c>
      <c r="E196" s="112">
        <v>0</v>
      </c>
      <c r="F196" s="112">
        <v>0</v>
      </c>
    </row>
    <row r="197" spans="1:6" ht="12.75" x14ac:dyDescent="0.2">
      <c r="A197" s="105" t="s">
        <v>100</v>
      </c>
      <c r="B197" s="112">
        <v>5985</v>
      </c>
      <c r="C197" s="112"/>
      <c r="D197" s="112">
        <v>0</v>
      </c>
      <c r="E197" s="112">
        <v>0</v>
      </c>
      <c r="F197" s="112">
        <v>0</v>
      </c>
    </row>
    <row r="198" spans="1:6" ht="25.5" x14ac:dyDescent="0.2">
      <c r="A198" s="105" t="s">
        <v>169</v>
      </c>
      <c r="B198" s="112">
        <v>2105</v>
      </c>
      <c r="C198" s="112"/>
      <c r="D198" s="112">
        <v>0</v>
      </c>
      <c r="E198" s="112">
        <v>0</v>
      </c>
      <c r="F198" s="112">
        <v>0</v>
      </c>
    </row>
    <row r="199" spans="1:6" ht="25.5" x14ac:dyDescent="0.2">
      <c r="A199" s="105" t="s">
        <v>170</v>
      </c>
      <c r="B199" s="112">
        <v>3880</v>
      </c>
      <c r="C199" s="112"/>
      <c r="D199" s="112">
        <v>0</v>
      </c>
      <c r="E199" s="112">
        <v>0</v>
      </c>
      <c r="F199" s="112">
        <v>0</v>
      </c>
    </row>
    <row r="200" spans="1:6" ht="12.75" x14ac:dyDescent="0.2">
      <c r="A200" s="105" t="s">
        <v>104</v>
      </c>
      <c r="B200" s="112">
        <v>1219.8499999999999</v>
      </c>
      <c r="C200" s="112"/>
      <c r="D200" s="112">
        <v>0</v>
      </c>
      <c r="E200" s="112">
        <v>0</v>
      </c>
      <c r="F200" s="112">
        <v>0</v>
      </c>
    </row>
    <row r="201" spans="1:6" ht="12.75" x14ac:dyDescent="0.2">
      <c r="A201" s="105" t="s">
        <v>181</v>
      </c>
      <c r="B201" s="112">
        <v>1219.8499999999999</v>
      </c>
      <c r="C201" s="112"/>
      <c r="D201" s="112">
        <v>0</v>
      </c>
      <c r="E201" s="112">
        <v>0</v>
      </c>
      <c r="F201" s="112">
        <v>0</v>
      </c>
    </row>
    <row r="202" spans="1:6" ht="12.75" x14ac:dyDescent="0.2">
      <c r="A202" s="105" t="s">
        <v>106</v>
      </c>
      <c r="B202" s="105">
        <v>95</v>
      </c>
      <c r="C202" s="112">
        <v>100</v>
      </c>
      <c r="D202" s="112">
        <v>0</v>
      </c>
      <c r="E202" s="112">
        <v>0</v>
      </c>
      <c r="F202" s="112">
        <v>0</v>
      </c>
    </row>
    <row r="203" spans="1:6" ht="12.75" x14ac:dyDescent="0.2">
      <c r="A203" s="105" t="s">
        <v>188</v>
      </c>
      <c r="B203" s="105">
        <v>95</v>
      </c>
      <c r="C203" s="112">
        <v>100</v>
      </c>
      <c r="D203" s="112">
        <v>0</v>
      </c>
      <c r="E203" s="112">
        <v>0</v>
      </c>
      <c r="F203" s="112">
        <v>0</v>
      </c>
    </row>
    <row r="204" spans="1:6" ht="12.75" x14ac:dyDescent="0.2">
      <c r="A204" s="105" t="s">
        <v>189</v>
      </c>
      <c r="B204" s="112">
        <v>5238.99</v>
      </c>
      <c r="C204" s="112">
        <v>0</v>
      </c>
      <c r="D204" s="112">
        <v>0</v>
      </c>
      <c r="E204" s="112">
        <v>0</v>
      </c>
      <c r="F204" s="112">
        <v>0</v>
      </c>
    </row>
    <row r="205" spans="1:6" ht="12.75" x14ac:dyDescent="0.2">
      <c r="A205" s="105" t="s">
        <v>110</v>
      </c>
      <c r="B205" s="105">
        <v>33</v>
      </c>
      <c r="C205" s="112"/>
      <c r="D205" s="112">
        <v>0</v>
      </c>
      <c r="E205" s="112">
        <v>0</v>
      </c>
      <c r="F205" s="112">
        <v>0</v>
      </c>
    </row>
    <row r="206" spans="1:6" ht="12.75" x14ac:dyDescent="0.2">
      <c r="A206" s="105" t="s">
        <v>193</v>
      </c>
      <c r="B206" s="105">
        <v>33</v>
      </c>
      <c r="C206" s="112"/>
      <c r="D206" s="112">
        <v>0</v>
      </c>
      <c r="E206" s="112">
        <v>0</v>
      </c>
      <c r="F206" s="112">
        <v>0</v>
      </c>
    </row>
    <row r="207" spans="1:6" ht="12.75" x14ac:dyDescent="0.2">
      <c r="A207" s="105" t="s">
        <v>111</v>
      </c>
      <c r="B207" s="112">
        <v>5205.99</v>
      </c>
      <c r="C207" s="112">
        <v>0</v>
      </c>
      <c r="D207" s="112">
        <v>8000</v>
      </c>
      <c r="E207" s="112">
        <v>8000</v>
      </c>
      <c r="F207" s="112">
        <v>8000</v>
      </c>
    </row>
    <row r="208" spans="1:6" ht="12.75" x14ac:dyDescent="0.2">
      <c r="A208" s="105" t="s">
        <v>194</v>
      </c>
      <c r="B208" s="112">
        <v>5205.99</v>
      </c>
      <c r="C208" s="112">
        <v>0</v>
      </c>
      <c r="D208" s="112">
        <v>8000</v>
      </c>
      <c r="E208" s="112">
        <v>8000</v>
      </c>
      <c r="F208" s="112">
        <v>8000</v>
      </c>
    </row>
    <row r="209" spans="1:6" ht="25.5" x14ac:dyDescent="0.2">
      <c r="A209" s="105" t="s">
        <v>122</v>
      </c>
      <c r="B209" s="112">
        <v>7012.68</v>
      </c>
      <c r="C209" s="112">
        <v>8000</v>
      </c>
      <c r="D209" s="112">
        <v>8000</v>
      </c>
      <c r="E209" s="112">
        <v>8000</v>
      </c>
      <c r="F209" s="112">
        <v>8000</v>
      </c>
    </row>
    <row r="210" spans="1:6" ht="12.75" x14ac:dyDescent="0.2">
      <c r="A210" s="105" t="s">
        <v>211</v>
      </c>
      <c r="B210" s="112">
        <v>7012.68</v>
      </c>
      <c r="C210" s="112">
        <v>8000</v>
      </c>
      <c r="D210" s="112">
        <v>8000</v>
      </c>
      <c r="E210" s="112">
        <v>8000</v>
      </c>
      <c r="F210" s="112">
        <v>8000</v>
      </c>
    </row>
    <row r="211" spans="1:6" ht="12.75" x14ac:dyDescent="0.2">
      <c r="A211" s="105" t="s">
        <v>126</v>
      </c>
      <c r="B211" s="112">
        <v>7012.68</v>
      </c>
      <c r="C211" s="112">
        <v>8000</v>
      </c>
      <c r="D211" s="112">
        <v>8000</v>
      </c>
      <c r="E211" s="112">
        <v>8000</v>
      </c>
      <c r="F211" s="112">
        <v>8000</v>
      </c>
    </row>
    <row r="212" spans="1:6" ht="12.75" x14ac:dyDescent="0.2">
      <c r="A212" s="105" t="s">
        <v>216</v>
      </c>
      <c r="B212" s="112">
        <v>7012.68</v>
      </c>
      <c r="C212" s="112">
        <v>8000</v>
      </c>
      <c r="D212" s="112">
        <v>8000</v>
      </c>
      <c r="E212" s="112">
        <v>8000</v>
      </c>
      <c r="F212" s="112">
        <v>8000</v>
      </c>
    </row>
    <row r="213" spans="1:6" ht="25.5" x14ac:dyDescent="0.2">
      <c r="A213" s="105" t="s">
        <v>127</v>
      </c>
      <c r="B213" s="112">
        <v>1210</v>
      </c>
      <c r="C213" s="112">
        <v>1200</v>
      </c>
      <c r="D213" s="112">
        <v>1200</v>
      </c>
      <c r="E213" s="112">
        <v>1200</v>
      </c>
      <c r="F213" s="112">
        <v>1200</v>
      </c>
    </row>
    <row r="214" spans="1:6" ht="12.75" x14ac:dyDescent="0.2">
      <c r="A214" s="105" t="s">
        <v>217</v>
      </c>
      <c r="B214" s="112">
        <v>1210</v>
      </c>
      <c r="C214" s="112">
        <v>1200</v>
      </c>
      <c r="D214" s="112">
        <v>1200</v>
      </c>
      <c r="E214" s="112">
        <v>1200</v>
      </c>
      <c r="F214" s="112">
        <v>1200</v>
      </c>
    </row>
    <row r="215" spans="1:6" ht="12.75" x14ac:dyDescent="0.2">
      <c r="A215" s="105" t="s">
        <v>128</v>
      </c>
      <c r="B215" s="112">
        <v>1210</v>
      </c>
      <c r="C215" s="112">
        <v>1200</v>
      </c>
      <c r="D215" s="112">
        <v>1200</v>
      </c>
      <c r="E215" s="112">
        <v>1200</v>
      </c>
      <c r="F215" s="112">
        <v>1200</v>
      </c>
    </row>
    <row r="216" spans="1:6" ht="12.75" x14ac:dyDescent="0.2">
      <c r="A216" s="105" t="s">
        <v>218</v>
      </c>
      <c r="B216" s="112">
        <v>1210</v>
      </c>
      <c r="C216" s="112">
        <v>1200</v>
      </c>
      <c r="D216" s="112">
        <v>1200</v>
      </c>
      <c r="E216" s="112">
        <v>1200</v>
      </c>
      <c r="F216" s="112">
        <v>1200</v>
      </c>
    </row>
    <row r="217" spans="1:6" ht="12.75" x14ac:dyDescent="0.2">
      <c r="A217" s="105" t="s">
        <v>124</v>
      </c>
      <c r="B217" s="112">
        <v>4488.75</v>
      </c>
      <c r="C217" s="112">
        <v>3512</v>
      </c>
      <c r="D217" s="112">
        <v>200</v>
      </c>
      <c r="E217" s="112">
        <v>200</v>
      </c>
      <c r="F217" s="112">
        <v>200</v>
      </c>
    </row>
    <row r="218" spans="1:6" ht="12.75" x14ac:dyDescent="0.2">
      <c r="A218" s="105" t="s">
        <v>214</v>
      </c>
      <c r="B218" s="112">
        <v>3523.75</v>
      </c>
      <c r="C218" s="112">
        <v>3312</v>
      </c>
      <c r="D218" s="112">
        <v>200</v>
      </c>
      <c r="E218" s="112">
        <v>200</v>
      </c>
      <c r="F218" s="112">
        <v>200</v>
      </c>
    </row>
    <row r="219" spans="1:6" ht="12.75" x14ac:dyDescent="0.2">
      <c r="A219" s="105" t="s">
        <v>129</v>
      </c>
      <c r="B219" s="112">
        <v>3523.75</v>
      </c>
      <c r="C219" s="112">
        <v>3312</v>
      </c>
      <c r="D219" s="112">
        <v>200</v>
      </c>
      <c r="E219" s="112">
        <v>200</v>
      </c>
      <c r="F219" s="112">
        <v>200</v>
      </c>
    </row>
    <row r="220" spans="1:6" ht="12.75" x14ac:dyDescent="0.2">
      <c r="A220" s="105" t="s">
        <v>219</v>
      </c>
      <c r="B220" s="105">
        <v>360</v>
      </c>
      <c r="C220" s="112">
        <v>0</v>
      </c>
      <c r="D220" s="112">
        <v>200</v>
      </c>
      <c r="E220" s="112">
        <v>200</v>
      </c>
      <c r="F220" s="112">
        <v>200</v>
      </c>
    </row>
    <row r="221" spans="1:6" ht="12.75" x14ac:dyDescent="0.2">
      <c r="A221" s="105" t="s">
        <v>220</v>
      </c>
      <c r="B221" s="112">
        <v>3163.75</v>
      </c>
      <c r="C221" s="112">
        <v>3312</v>
      </c>
      <c r="D221" s="112">
        <v>200</v>
      </c>
      <c r="E221" s="112">
        <v>200</v>
      </c>
      <c r="F221" s="112">
        <v>200</v>
      </c>
    </row>
    <row r="222" spans="1:6" ht="12.75" x14ac:dyDescent="0.2">
      <c r="A222" s="105" t="s">
        <v>221</v>
      </c>
      <c r="B222" s="105">
        <v>965</v>
      </c>
      <c r="C222" s="112">
        <v>200</v>
      </c>
      <c r="D222" s="112">
        <v>0</v>
      </c>
      <c r="E222" s="112">
        <v>0</v>
      </c>
      <c r="F222" s="112">
        <v>0</v>
      </c>
    </row>
    <row r="223" spans="1:6" ht="12.75" x14ac:dyDescent="0.2">
      <c r="A223" s="105" t="s">
        <v>138</v>
      </c>
      <c r="B223" s="105">
        <v>965</v>
      </c>
      <c r="C223" s="112">
        <v>200</v>
      </c>
      <c r="D223" s="112">
        <v>0</v>
      </c>
      <c r="E223" s="112">
        <v>0</v>
      </c>
      <c r="F223" s="112">
        <v>0</v>
      </c>
    </row>
    <row r="224" spans="1:6" ht="12.75" x14ac:dyDescent="0.2">
      <c r="A224" s="105" t="s">
        <v>222</v>
      </c>
      <c r="B224" s="105">
        <v>965</v>
      </c>
      <c r="C224" s="112">
        <v>200</v>
      </c>
      <c r="D224" s="112">
        <v>0</v>
      </c>
      <c r="E224" s="112">
        <v>0</v>
      </c>
      <c r="F224" s="112">
        <v>0</v>
      </c>
    </row>
    <row r="225" spans="1:6" ht="12.75" x14ac:dyDescent="0.2">
      <c r="A225" s="107" t="s">
        <v>130</v>
      </c>
      <c r="B225" s="110">
        <v>244913.89</v>
      </c>
      <c r="C225" s="110">
        <f>SUM(C226+C254+C263)</f>
        <v>276215</v>
      </c>
      <c r="D225" s="110">
        <f>SUM(D226+D254+D263)</f>
        <v>273060</v>
      </c>
      <c r="E225" s="110">
        <f>SUM(E226+E254+E263)</f>
        <v>273060</v>
      </c>
      <c r="F225" s="110">
        <f>SUM(F226+F254+F263)</f>
        <v>273060</v>
      </c>
    </row>
    <row r="226" spans="1:6" ht="12.75" x14ac:dyDescent="0.2">
      <c r="A226" s="108" t="s">
        <v>121</v>
      </c>
      <c r="B226" s="111">
        <v>190234</v>
      </c>
      <c r="C226" s="111">
        <f>SUM(C227+C240)</f>
        <v>206650</v>
      </c>
      <c r="D226" s="111">
        <f>SUM(D227+D240)</f>
        <v>205360</v>
      </c>
      <c r="E226" s="111">
        <f t="shared" ref="E226:F226" si="39">SUM(E227+E240)</f>
        <v>205360</v>
      </c>
      <c r="F226" s="111">
        <f t="shared" si="39"/>
        <v>205360</v>
      </c>
    </row>
    <row r="227" spans="1:6" ht="12.75" x14ac:dyDescent="0.2">
      <c r="A227" s="105" t="s">
        <v>115</v>
      </c>
      <c r="B227" s="112">
        <v>187516.17</v>
      </c>
      <c r="C227" s="112">
        <v>200200</v>
      </c>
      <c r="D227" s="112">
        <f>SUM(D228+D231+D237)</f>
        <v>198400</v>
      </c>
      <c r="E227" s="112">
        <f t="shared" ref="E227:F227" si="40">SUM(E228+E231+E237)</f>
        <v>198400</v>
      </c>
      <c r="F227" s="112">
        <f t="shared" si="40"/>
        <v>198400</v>
      </c>
    </row>
    <row r="228" spans="1:6" ht="12.75" x14ac:dyDescent="0.2">
      <c r="A228" s="105" t="s">
        <v>197</v>
      </c>
      <c r="B228" s="112">
        <v>155053.96</v>
      </c>
      <c r="C228" s="112">
        <v>164000</v>
      </c>
      <c r="D228" s="112">
        <v>162000</v>
      </c>
      <c r="E228" s="112">
        <v>162000</v>
      </c>
      <c r="F228" s="112">
        <v>162000</v>
      </c>
    </row>
    <row r="229" spans="1:6" ht="12.75" x14ac:dyDescent="0.2">
      <c r="A229" s="105" t="s">
        <v>116</v>
      </c>
      <c r="B229" s="112">
        <v>155053.96</v>
      </c>
      <c r="C229" s="112">
        <v>164000</v>
      </c>
      <c r="D229" s="112">
        <v>162000</v>
      </c>
      <c r="E229" s="112">
        <v>162000</v>
      </c>
      <c r="F229" s="112">
        <v>162000</v>
      </c>
    </row>
    <row r="230" spans="1:6" ht="12.75" x14ac:dyDescent="0.2">
      <c r="A230" s="105" t="s">
        <v>198</v>
      </c>
      <c r="B230" s="112">
        <v>155053.96</v>
      </c>
      <c r="C230" s="112">
        <v>164000</v>
      </c>
      <c r="D230" s="112">
        <v>162000</v>
      </c>
      <c r="E230" s="112">
        <v>162000</v>
      </c>
      <c r="F230" s="112">
        <v>162000</v>
      </c>
    </row>
    <row r="231" spans="1:6" ht="12.75" x14ac:dyDescent="0.2">
      <c r="A231" s="105" t="s">
        <v>199</v>
      </c>
      <c r="B231" s="112">
        <v>6878.32</v>
      </c>
      <c r="C231" s="112">
        <v>8200</v>
      </c>
      <c r="D231" s="112">
        <f>SUM(D232)</f>
        <v>9400</v>
      </c>
      <c r="E231" s="112">
        <f t="shared" ref="E231:F231" si="41">SUM(E232)</f>
        <v>9400</v>
      </c>
      <c r="F231" s="112">
        <f t="shared" si="41"/>
        <v>9400</v>
      </c>
    </row>
    <row r="232" spans="1:6" ht="12.75" x14ac:dyDescent="0.2">
      <c r="A232" s="105" t="s">
        <v>117</v>
      </c>
      <c r="B232" s="112">
        <v>6878.32</v>
      </c>
      <c r="C232" s="112">
        <v>8200</v>
      </c>
      <c r="D232" s="112">
        <v>9400</v>
      </c>
      <c r="E232" s="112">
        <v>9400</v>
      </c>
      <c r="F232" s="112">
        <v>9400</v>
      </c>
    </row>
    <row r="233" spans="1:6" ht="12.75" x14ac:dyDescent="0.2">
      <c r="A233" s="105" t="s">
        <v>200</v>
      </c>
      <c r="B233" s="112">
        <v>3836.88</v>
      </c>
      <c r="C233" s="112">
        <v>3700</v>
      </c>
      <c r="D233" s="112">
        <v>3700</v>
      </c>
      <c r="E233" s="112">
        <v>3700</v>
      </c>
      <c r="F233" s="112">
        <v>3700</v>
      </c>
    </row>
    <row r="234" spans="1:6" ht="12.75" x14ac:dyDescent="0.2">
      <c r="A234" s="105" t="s">
        <v>201</v>
      </c>
      <c r="B234" s="105">
        <v>941.44</v>
      </c>
      <c r="C234" s="112">
        <v>500</v>
      </c>
      <c r="D234" s="112">
        <v>1700</v>
      </c>
      <c r="E234" s="112">
        <v>1700</v>
      </c>
      <c r="F234" s="112">
        <v>1700</v>
      </c>
    </row>
    <row r="235" spans="1:6" ht="12.75" x14ac:dyDescent="0.2">
      <c r="A235" s="105" t="s">
        <v>203</v>
      </c>
      <c r="B235" s="105"/>
      <c r="C235" s="112">
        <v>500</v>
      </c>
      <c r="D235" s="112">
        <v>500</v>
      </c>
      <c r="E235" s="112">
        <v>500</v>
      </c>
      <c r="F235" s="112">
        <v>500</v>
      </c>
    </row>
    <row r="236" spans="1:6" ht="12.75" x14ac:dyDescent="0.2">
      <c r="A236" s="105" t="s">
        <v>204</v>
      </c>
      <c r="B236" s="112">
        <v>2100</v>
      </c>
      <c r="C236" s="112">
        <v>3500</v>
      </c>
      <c r="D236" s="112">
        <v>3500</v>
      </c>
      <c r="E236" s="112">
        <v>3500</v>
      </c>
      <c r="F236" s="112">
        <v>3500</v>
      </c>
    </row>
    <row r="237" spans="1:6" ht="12.75" x14ac:dyDescent="0.2">
      <c r="A237" s="105" t="s">
        <v>205</v>
      </c>
      <c r="B237" s="112">
        <v>25583.89</v>
      </c>
      <c r="C237" s="112">
        <v>28000</v>
      </c>
      <c r="D237" s="112">
        <v>27000</v>
      </c>
      <c r="E237" s="112">
        <v>27000</v>
      </c>
      <c r="F237" s="112">
        <v>27000</v>
      </c>
    </row>
    <row r="238" spans="1:6" ht="12.75" x14ac:dyDescent="0.2">
      <c r="A238" s="105" t="s">
        <v>118</v>
      </c>
      <c r="B238" s="112">
        <v>25583.89</v>
      </c>
      <c r="C238" s="112">
        <v>28000</v>
      </c>
      <c r="D238" s="112">
        <v>27000</v>
      </c>
      <c r="E238" s="112">
        <v>27000</v>
      </c>
      <c r="F238" s="112">
        <v>27000</v>
      </c>
    </row>
    <row r="239" spans="1:6" ht="12.75" x14ac:dyDescent="0.2">
      <c r="A239" s="105" t="s">
        <v>206</v>
      </c>
      <c r="B239" s="112">
        <v>25583.89</v>
      </c>
      <c r="C239" s="112">
        <v>28000</v>
      </c>
      <c r="D239" s="112">
        <v>27000</v>
      </c>
      <c r="E239" s="112">
        <v>27000</v>
      </c>
      <c r="F239" s="112">
        <v>27000</v>
      </c>
    </row>
    <row r="240" spans="1:6" ht="12.75" x14ac:dyDescent="0.2">
      <c r="A240" s="105" t="s">
        <v>90</v>
      </c>
      <c r="B240" s="112">
        <v>2717.83</v>
      </c>
      <c r="C240" s="112">
        <v>6450</v>
      </c>
      <c r="D240" s="112">
        <f>SUM(D241+D249)</f>
        <v>6960</v>
      </c>
      <c r="E240" s="112">
        <f t="shared" ref="E240:F240" si="42">SUM(E241+E249)</f>
        <v>6960</v>
      </c>
      <c r="F240" s="112">
        <f t="shared" si="42"/>
        <v>6960</v>
      </c>
    </row>
    <row r="241" spans="1:6" ht="12.75" x14ac:dyDescent="0.2">
      <c r="A241" s="105" t="s">
        <v>146</v>
      </c>
      <c r="B241" s="112">
        <v>2717.83</v>
      </c>
      <c r="C241" s="112">
        <v>6200</v>
      </c>
      <c r="D241" s="112">
        <f>SUM(D242+D245+D247)</f>
        <v>5200</v>
      </c>
      <c r="E241" s="112">
        <f t="shared" ref="E241:F241" si="43">SUM(E242+E245+E247)</f>
        <v>5200</v>
      </c>
      <c r="F241" s="112">
        <f t="shared" si="43"/>
        <v>5200</v>
      </c>
    </row>
    <row r="242" spans="1:6" ht="12.75" x14ac:dyDescent="0.2">
      <c r="A242" s="105" t="s">
        <v>91</v>
      </c>
      <c r="B242" s="105">
        <v>321.22000000000003</v>
      </c>
      <c r="C242" s="112">
        <v>1200</v>
      </c>
      <c r="D242" s="112">
        <v>1200</v>
      </c>
      <c r="E242" s="112">
        <v>1200</v>
      </c>
      <c r="F242" s="112">
        <v>1200</v>
      </c>
    </row>
    <row r="243" spans="1:6" ht="12.75" x14ac:dyDescent="0.2">
      <c r="A243" s="105" t="s">
        <v>147</v>
      </c>
      <c r="B243" s="105">
        <v>259.24</v>
      </c>
      <c r="C243" s="112">
        <v>800</v>
      </c>
      <c r="D243" s="112">
        <v>800</v>
      </c>
      <c r="E243" s="112">
        <v>800</v>
      </c>
      <c r="F243" s="112">
        <v>800</v>
      </c>
    </row>
    <row r="244" spans="1:6" ht="12.75" x14ac:dyDescent="0.2">
      <c r="A244" s="105" t="s">
        <v>149</v>
      </c>
      <c r="B244" s="105">
        <v>61.98</v>
      </c>
      <c r="C244" s="112">
        <v>400</v>
      </c>
      <c r="D244" s="112">
        <v>400</v>
      </c>
      <c r="E244" s="112">
        <v>400</v>
      </c>
      <c r="F244" s="112">
        <v>400</v>
      </c>
    </row>
    <row r="245" spans="1:6" ht="12.75" x14ac:dyDescent="0.2">
      <c r="A245" s="105" t="s">
        <v>119</v>
      </c>
      <c r="B245" s="112">
        <v>2396.61</v>
      </c>
      <c r="C245" s="112">
        <v>4000</v>
      </c>
      <c r="D245" s="112">
        <v>3500</v>
      </c>
      <c r="E245" s="112">
        <v>3500</v>
      </c>
      <c r="F245" s="112">
        <v>3500</v>
      </c>
    </row>
    <row r="246" spans="1:6" ht="12.75" x14ac:dyDescent="0.2">
      <c r="A246" s="105" t="s">
        <v>207</v>
      </c>
      <c r="B246" s="112">
        <v>2396.61</v>
      </c>
      <c r="C246" s="112">
        <v>4000</v>
      </c>
      <c r="D246" s="112">
        <v>3500</v>
      </c>
      <c r="E246" s="112">
        <v>3500</v>
      </c>
      <c r="F246" s="112">
        <v>3500</v>
      </c>
    </row>
    <row r="247" spans="1:6" ht="12.75" x14ac:dyDescent="0.2">
      <c r="A247" s="105" t="s">
        <v>92</v>
      </c>
      <c r="B247" s="105"/>
      <c r="C247" s="112">
        <v>1000</v>
      </c>
      <c r="D247" s="112">
        <v>500</v>
      </c>
      <c r="E247" s="112">
        <v>500</v>
      </c>
      <c r="F247" s="112">
        <v>500</v>
      </c>
    </row>
    <row r="248" spans="1:6" ht="12.75" x14ac:dyDescent="0.2">
      <c r="A248" s="105" t="s">
        <v>150</v>
      </c>
      <c r="B248" s="105"/>
      <c r="C248" s="112">
        <v>1000</v>
      </c>
      <c r="D248" s="112">
        <v>500</v>
      </c>
      <c r="E248" s="112">
        <v>500</v>
      </c>
      <c r="F248" s="112">
        <v>500</v>
      </c>
    </row>
    <row r="249" spans="1:6" ht="12.75" x14ac:dyDescent="0.2">
      <c r="A249" s="105" t="s">
        <v>166</v>
      </c>
      <c r="B249" s="105">
        <v>0</v>
      </c>
      <c r="C249" s="112">
        <v>0</v>
      </c>
      <c r="D249" s="112">
        <v>1760</v>
      </c>
      <c r="E249" s="112">
        <v>1760</v>
      </c>
      <c r="F249" s="112">
        <v>1760</v>
      </c>
    </row>
    <row r="250" spans="1:6" ht="12.75" x14ac:dyDescent="0.2">
      <c r="A250" s="105" t="s">
        <v>103</v>
      </c>
      <c r="B250" s="105"/>
      <c r="C250" s="112">
        <v>0</v>
      </c>
      <c r="D250" s="112">
        <v>1760</v>
      </c>
      <c r="E250" s="112">
        <v>1760</v>
      </c>
      <c r="F250" s="112">
        <v>1760</v>
      </c>
    </row>
    <row r="251" spans="1:6" ht="25.5" x14ac:dyDescent="0.2">
      <c r="A251" s="105" t="s">
        <v>179</v>
      </c>
      <c r="B251" s="105"/>
      <c r="C251" s="112">
        <v>0</v>
      </c>
      <c r="D251" s="112">
        <v>1760</v>
      </c>
      <c r="E251" s="112">
        <v>1760</v>
      </c>
      <c r="F251" s="112">
        <v>1760</v>
      </c>
    </row>
    <row r="252" spans="1:6" ht="12.75" x14ac:dyDescent="0.2">
      <c r="A252" s="105" t="s">
        <v>104</v>
      </c>
      <c r="B252" s="105"/>
      <c r="C252" s="112">
        <v>250</v>
      </c>
      <c r="D252" s="112">
        <v>0</v>
      </c>
      <c r="E252" s="112">
        <v>0</v>
      </c>
      <c r="F252" s="112">
        <v>0</v>
      </c>
    </row>
    <row r="253" spans="1:6" ht="12.75" x14ac:dyDescent="0.2">
      <c r="A253" s="105" t="s">
        <v>223</v>
      </c>
      <c r="B253" s="105"/>
      <c r="C253" s="112">
        <v>250</v>
      </c>
      <c r="D253" s="112">
        <v>0</v>
      </c>
      <c r="E253" s="112">
        <v>0</v>
      </c>
      <c r="F253" s="112">
        <v>0</v>
      </c>
    </row>
    <row r="254" spans="1:6" ht="12.75" x14ac:dyDescent="0.2">
      <c r="A254" s="108" t="s">
        <v>246</v>
      </c>
      <c r="B254" s="111">
        <v>1363.2</v>
      </c>
      <c r="C254" s="111">
        <v>2215</v>
      </c>
      <c r="D254" s="111">
        <v>0</v>
      </c>
      <c r="E254" s="111">
        <v>0</v>
      </c>
      <c r="F254" s="111">
        <v>0</v>
      </c>
    </row>
    <row r="255" spans="1:6" ht="12.75" x14ac:dyDescent="0.2">
      <c r="A255" s="138" t="s">
        <v>90</v>
      </c>
      <c r="B255" s="112"/>
      <c r="C255" s="112">
        <v>2215</v>
      </c>
      <c r="D255" s="112"/>
      <c r="E255" s="112"/>
      <c r="F255" s="112"/>
    </row>
    <row r="256" spans="1:6" ht="12.75" x14ac:dyDescent="0.2">
      <c r="A256" s="138" t="s">
        <v>152</v>
      </c>
      <c r="B256" s="112"/>
      <c r="C256" s="112">
        <v>2215</v>
      </c>
      <c r="D256" s="112"/>
      <c r="E256" s="112"/>
      <c r="F256" s="112"/>
    </row>
    <row r="257" spans="1:6" ht="12.75" x14ac:dyDescent="0.2">
      <c r="A257" s="138" t="s">
        <v>94</v>
      </c>
      <c r="B257" s="112"/>
      <c r="C257" s="112">
        <v>2215</v>
      </c>
      <c r="D257" s="112"/>
      <c r="E257" s="112"/>
      <c r="F257" s="112"/>
    </row>
    <row r="258" spans="1:6" ht="12.75" x14ac:dyDescent="0.2">
      <c r="A258" s="138" t="s">
        <v>225</v>
      </c>
      <c r="B258" s="112"/>
      <c r="C258" s="112">
        <v>2215</v>
      </c>
      <c r="D258" s="112"/>
      <c r="E258" s="112"/>
      <c r="F258" s="112"/>
    </row>
    <row r="259" spans="1:6" ht="12.75" x14ac:dyDescent="0.2">
      <c r="A259" s="105" t="s">
        <v>124</v>
      </c>
      <c r="B259" s="112">
        <v>1363.2</v>
      </c>
      <c r="C259" s="112"/>
      <c r="D259" s="112">
        <v>0</v>
      </c>
      <c r="E259" s="112">
        <v>0</v>
      </c>
      <c r="F259" s="112">
        <v>0</v>
      </c>
    </row>
    <row r="260" spans="1:6" ht="12.75" x14ac:dyDescent="0.2">
      <c r="A260" s="105" t="s">
        <v>214</v>
      </c>
      <c r="B260" s="112">
        <v>1363.2</v>
      </c>
      <c r="C260" s="112"/>
      <c r="D260" s="112">
        <v>0</v>
      </c>
      <c r="E260" s="112">
        <v>0</v>
      </c>
      <c r="F260" s="112">
        <v>0</v>
      </c>
    </row>
    <row r="261" spans="1:6" ht="12.75" x14ac:dyDescent="0.2">
      <c r="A261" s="105" t="s">
        <v>125</v>
      </c>
      <c r="B261" s="112">
        <v>1363.2</v>
      </c>
      <c r="C261" s="112"/>
      <c r="D261" s="112">
        <v>0</v>
      </c>
      <c r="E261" s="112">
        <v>0</v>
      </c>
      <c r="F261" s="112">
        <v>0</v>
      </c>
    </row>
    <row r="262" spans="1:6" ht="12.75" x14ac:dyDescent="0.2">
      <c r="A262" s="105" t="s">
        <v>215</v>
      </c>
      <c r="B262" s="112">
        <v>1363.2</v>
      </c>
      <c r="C262" s="112"/>
      <c r="D262" s="112">
        <v>0</v>
      </c>
      <c r="E262" s="112">
        <v>0</v>
      </c>
      <c r="F262" s="112">
        <v>0</v>
      </c>
    </row>
    <row r="263" spans="1:6" ht="25.5" x14ac:dyDescent="0.2">
      <c r="A263" s="108" t="s">
        <v>247</v>
      </c>
      <c r="B263" s="111">
        <v>53316.69</v>
      </c>
      <c r="C263" s="111">
        <f>SUM(C264+C304)</f>
        <v>67350</v>
      </c>
      <c r="D263" s="111">
        <f>SUM(D264+D304)</f>
        <v>67700</v>
      </c>
      <c r="E263" s="111">
        <f t="shared" ref="E263:F263" si="44">SUM(E264+E304)</f>
        <v>67700</v>
      </c>
      <c r="F263" s="111">
        <f t="shared" si="44"/>
        <v>67700</v>
      </c>
    </row>
    <row r="264" spans="1:6" ht="12.75" x14ac:dyDescent="0.2">
      <c r="A264" s="105" t="s">
        <v>90</v>
      </c>
      <c r="B264" s="112">
        <v>48911.88</v>
      </c>
      <c r="C264" s="112">
        <f>SUM(C265+C268+C285+C296)</f>
        <v>67350</v>
      </c>
      <c r="D264" s="112">
        <f>SUM(D265+D268+D285+D296)</f>
        <v>67700</v>
      </c>
      <c r="E264" s="112">
        <f t="shared" ref="E264:F264" si="45">SUM(E265+E268+E285+E296)</f>
        <v>67700</v>
      </c>
      <c r="F264" s="112">
        <f t="shared" si="45"/>
        <v>67700</v>
      </c>
    </row>
    <row r="265" spans="1:6" ht="12.75" x14ac:dyDescent="0.2">
      <c r="A265" s="105" t="s">
        <v>146</v>
      </c>
      <c r="B265" s="105">
        <v>149</v>
      </c>
      <c r="C265" s="112">
        <v>500</v>
      </c>
      <c r="D265" s="112">
        <v>300</v>
      </c>
      <c r="E265" s="112">
        <v>300</v>
      </c>
      <c r="F265" s="112">
        <v>300</v>
      </c>
    </row>
    <row r="266" spans="1:6" ht="12.75" x14ac:dyDescent="0.2">
      <c r="A266" s="105" t="s">
        <v>131</v>
      </c>
      <c r="B266" s="105">
        <v>149</v>
      </c>
      <c r="C266" s="112">
        <v>500</v>
      </c>
      <c r="D266" s="112">
        <v>300</v>
      </c>
      <c r="E266" s="112">
        <v>300</v>
      </c>
      <c r="F266" s="112">
        <v>300</v>
      </c>
    </row>
    <row r="267" spans="1:6" ht="25.5" x14ac:dyDescent="0.2">
      <c r="A267" s="105" t="s">
        <v>224</v>
      </c>
      <c r="B267" s="105">
        <v>149</v>
      </c>
      <c r="C267" s="112">
        <v>500</v>
      </c>
      <c r="D267" s="112">
        <v>300</v>
      </c>
      <c r="E267" s="112">
        <v>300</v>
      </c>
      <c r="F267" s="112">
        <v>300</v>
      </c>
    </row>
    <row r="268" spans="1:6" ht="12.75" x14ac:dyDescent="0.2">
      <c r="A268" s="105" t="s">
        <v>152</v>
      </c>
      <c r="B268" s="112">
        <v>41373.379999999997</v>
      </c>
      <c r="C268" s="112">
        <v>59350</v>
      </c>
      <c r="D268" s="112">
        <f>SUM(D269+D274+D278+D281+D283)</f>
        <v>59900</v>
      </c>
      <c r="E268" s="112">
        <f t="shared" ref="E268:F268" si="46">SUM(E269+E274+E278+E281+E283)</f>
        <v>59900</v>
      </c>
      <c r="F268" s="112">
        <f t="shared" si="46"/>
        <v>59900</v>
      </c>
    </row>
    <row r="269" spans="1:6" ht="12.75" x14ac:dyDescent="0.2">
      <c r="A269" s="105" t="s">
        <v>93</v>
      </c>
      <c r="B269" s="112">
        <v>4192.2299999999996</v>
      </c>
      <c r="C269" s="112">
        <v>2450</v>
      </c>
      <c r="D269" s="112">
        <f>SUM(D270:D273)</f>
        <v>3000</v>
      </c>
      <c r="E269" s="112">
        <f t="shared" ref="E269:F269" si="47">SUM(E270:E273)</f>
        <v>3000</v>
      </c>
      <c r="F269" s="112">
        <f t="shared" si="47"/>
        <v>3000</v>
      </c>
    </row>
    <row r="270" spans="1:6" ht="12.75" x14ac:dyDescent="0.2">
      <c r="A270" s="105" t="s">
        <v>153</v>
      </c>
      <c r="B270" s="105"/>
      <c r="C270" s="112">
        <v>200</v>
      </c>
      <c r="D270" s="112">
        <v>500</v>
      </c>
      <c r="E270" s="112">
        <v>500</v>
      </c>
      <c r="F270" s="112">
        <v>500</v>
      </c>
    </row>
    <row r="271" spans="1:6" ht="12.75" x14ac:dyDescent="0.2">
      <c r="A271" s="105" t="s">
        <v>155</v>
      </c>
      <c r="B271" s="105">
        <v>981.44</v>
      </c>
      <c r="C271" s="112">
        <v>1000</v>
      </c>
      <c r="D271" s="112">
        <v>1000</v>
      </c>
      <c r="E271" s="112">
        <v>1000</v>
      </c>
      <c r="F271" s="112">
        <v>1000</v>
      </c>
    </row>
    <row r="272" spans="1:6" ht="12.75" x14ac:dyDescent="0.2">
      <c r="A272" s="105" t="s">
        <v>156</v>
      </c>
      <c r="B272" s="112">
        <v>2893.89</v>
      </c>
      <c r="C272" s="112">
        <v>1000</v>
      </c>
      <c r="D272" s="112">
        <v>1000</v>
      </c>
      <c r="E272" s="112">
        <v>1000</v>
      </c>
      <c r="F272" s="112">
        <v>1000</v>
      </c>
    </row>
    <row r="273" spans="1:6" ht="12.75" x14ac:dyDescent="0.2">
      <c r="A273" s="105" t="s">
        <v>157</v>
      </c>
      <c r="B273" s="105">
        <v>316.89999999999998</v>
      </c>
      <c r="C273" s="112">
        <v>250</v>
      </c>
      <c r="D273" s="112">
        <v>500</v>
      </c>
      <c r="E273" s="112">
        <v>500</v>
      </c>
      <c r="F273" s="112">
        <v>500</v>
      </c>
    </row>
    <row r="274" spans="1:6" ht="12.75" x14ac:dyDescent="0.2">
      <c r="A274" s="105" t="s">
        <v>94</v>
      </c>
      <c r="B274" s="112">
        <v>35885.57</v>
      </c>
      <c r="C274" s="112">
        <v>55000</v>
      </c>
      <c r="D274" s="112">
        <v>55000</v>
      </c>
      <c r="E274" s="112">
        <v>55000</v>
      </c>
      <c r="F274" s="112">
        <v>55000</v>
      </c>
    </row>
    <row r="275" spans="1:6" ht="12.75" x14ac:dyDescent="0.2">
      <c r="A275" s="105" t="s">
        <v>225</v>
      </c>
      <c r="B275" s="112">
        <v>35877.94</v>
      </c>
      <c r="C275" s="112">
        <v>55000</v>
      </c>
      <c r="D275" s="112">
        <v>55000</v>
      </c>
      <c r="E275" s="112">
        <v>55000</v>
      </c>
      <c r="F275" s="112">
        <v>55000</v>
      </c>
    </row>
    <row r="276" spans="1:6" ht="12.75" x14ac:dyDescent="0.2">
      <c r="A276" s="105" t="s">
        <v>158</v>
      </c>
      <c r="B276" s="105">
        <v>5.14</v>
      </c>
      <c r="C276" s="112"/>
      <c r="D276" s="112">
        <v>0</v>
      </c>
      <c r="E276" s="112">
        <v>0</v>
      </c>
      <c r="F276" s="112">
        <v>0</v>
      </c>
    </row>
    <row r="277" spans="1:6" ht="12.75" x14ac:dyDescent="0.2">
      <c r="A277" s="105" t="s">
        <v>159</v>
      </c>
      <c r="B277" s="105">
        <v>2.4900000000000002</v>
      </c>
      <c r="C277" s="112"/>
      <c r="D277" s="112">
        <v>0</v>
      </c>
      <c r="E277" s="112">
        <v>0</v>
      </c>
      <c r="F277" s="112">
        <v>0</v>
      </c>
    </row>
    <row r="278" spans="1:6" ht="12.75" x14ac:dyDescent="0.2">
      <c r="A278" s="105" t="s">
        <v>96</v>
      </c>
      <c r="B278" s="105">
        <v>935.07</v>
      </c>
      <c r="C278" s="112">
        <v>1000</v>
      </c>
      <c r="D278" s="112">
        <v>1000</v>
      </c>
      <c r="E278" s="112">
        <v>1000</v>
      </c>
      <c r="F278" s="112">
        <v>1000</v>
      </c>
    </row>
    <row r="279" spans="1:6" ht="25.5" x14ac:dyDescent="0.2">
      <c r="A279" s="105" t="s">
        <v>162</v>
      </c>
      <c r="B279" s="105">
        <v>769.19</v>
      </c>
      <c r="C279" s="112">
        <v>500</v>
      </c>
      <c r="D279" s="112">
        <v>500</v>
      </c>
      <c r="E279" s="112">
        <v>500</v>
      </c>
      <c r="F279" s="112">
        <v>500</v>
      </c>
    </row>
    <row r="280" spans="1:6" ht="25.5" x14ac:dyDescent="0.2">
      <c r="A280" s="105" t="s">
        <v>163</v>
      </c>
      <c r="B280" s="105">
        <v>165.88</v>
      </c>
      <c r="C280" s="112">
        <v>500</v>
      </c>
      <c r="D280" s="112">
        <v>500</v>
      </c>
      <c r="E280" s="112">
        <v>500</v>
      </c>
      <c r="F280" s="112">
        <v>500</v>
      </c>
    </row>
    <row r="281" spans="1:6" ht="12.75" x14ac:dyDescent="0.2">
      <c r="A281" s="105" t="s">
        <v>97</v>
      </c>
      <c r="B281" s="105">
        <v>125.41</v>
      </c>
      <c r="C281" s="112">
        <v>500</v>
      </c>
      <c r="D281" s="112">
        <v>500</v>
      </c>
      <c r="E281" s="112">
        <v>500</v>
      </c>
      <c r="F281" s="112">
        <v>500</v>
      </c>
    </row>
    <row r="282" spans="1:6" ht="12.75" x14ac:dyDescent="0.2">
      <c r="A282" s="105" t="s">
        <v>164</v>
      </c>
      <c r="B282" s="105">
        <v>125.41</v>
      </c>
      <c r="C282" s="112">
        <v>500</v>
      </c>
      <c r="D282" s="112">
        <v>500</v>
      </c>
      <c r="E282" s="112">
        <v>500</v>
      </c>
      <c r="F282" s="112">
        <v>500</v>
      </c>
    </row>
    <row r="283" spans="1:6" ht="12.75" x14ac:dyDescent="0.2">
      <c r="A283" s="105" t="s">
        <v>98</v>
      </c>
      <c r="B283" s="105">
        <v>235.1</v>
      </c>
      <c r="C283" s="112">
        <v>400</v>
      </c>
      <c r="D283" s="112">
        <v>400</v>
      </c>
      <c r="E283" s="112">
        <v>400</v>
      </c>
      <c r="F283" s="112">
        <v>400</v>
      </c>
    </row>
    <row r="284" spans="1:6" ht="12.75" x14ac:dyDescent="0.2">
      <c r="A284" s="105" t="s">
        <v>165</v>
      </c>
      <c r="B284" s="105">
        <v>235.1</v>
      </c>
      <c r="C284" s="112">
        <v>400</v>
      </c>
      <c r="D284" s="112">
        <v>400</v>
      </c>
      <c r="E284" s="112">
        <v>400</v>
      </c>
      <c r="F284" s="112">
        <v>400</v>
      </c>
    </row>
    <row r="285" spans="1:6" ht="12.75" x14ac:dyDescent="0.2">
      <c r="A285" s="105" t="s">
        <v>166</v>
      </c>
      <c r="B285" s="112">
        <v>4681.4399999999996</v>
      </c>
      <c r="C285" s="112">
        <v>4500</v>
      </c>
      <c r="D285" s="112">
        <f>SUM(D286+D289+D292+D294)</f>
        <v>4000</v>
      </c>
      <c r="E285" s="112">
        <f t="shared" ref="E285:F285" si="48">SUM(E286+E289+E292+E294)</f>
        <v>4000</v>
      </c>
      <c r="F285" s="112">
        <f t="shared" si="48"/>
        <v>4000</v>
      </c>
    </row>
    <row r="286" spans="1:6" ht="12.75" x14ac:dyDescent="0.2">
      <c r="A286" s="105" t="s">
        <v>100</v>
      </c>
      <c r="B286" s="112">
        <v>3529.38</v>
      </c>
      <c r="C286" s="112">
        <v>3500</v>
      </c>
      <c r="D286" s="112">
        <v>3000</v>
      </c>
      <c r="E286" s="112">
        <v>3000</v>
      </c>
      <c r="F286" s="112">
        <v>3000</v>
      </c>
    </row>
    <row r="287" spans="1:6" ht="25.5" x14ac:dyDescent="0.2">
      <c r="A287" s="105" t="s">
        <v>169</v>
      </c>
      <c r="B287" s="112">
        <v>2206.88</v>
      </c>
      <c r="C287" s="112">
        <v>0</v>
      </c>
      <c r="D287" s="112">
        <v>0</v>
      </c>
      <c r="E287" s="112">
        <v>0</v>
      </c>
      <c r="F287" s="112">
        <v>0</v>
      </c>
    </row>
    <row r="288" spans="1:6" ht="25.5" x14ac:dyDescent="0.2">
      <c r="A288" s="105" t="s">
        <v>170</v>
      </c>
      <c r="B288" s="112">
        <v>1322.5</v>
      </c>
      <c r="C288" s="112">
        <v>3500</v>
      </c>
      <c r="D288" s="112">
        <v>3000</v>
      </c>
      <c r="E288" s="112">
        <v>3000</v>
      </c>
      <c r="F288" s="112">
        <v>3000</v>
      </c>
    </row>
    <row r="289" spans="1:6" ht="12.75" x14ac:dyDescent="0.2">
      <c r="A289" s="105" t="s">
        <v>103</v>
      </c>
      <c r="B289" s="105">
        <v>937.06</v>
      </c>
      <c r="C289" s="112">
        <v>1000</v>
      </c>
      <c r="D289" s="112">
        <v>1000</v>
      </c>
      <c r="E289" s="112">
        <v>1000</v>
      </c>
      <c r="F289" s="112">
        <v>1000</v>
      </c>
    </row>
    <row r="290" spans="1:6" ht="25.5" x14ac:dyDescent="0.2">
      <c r="A290" s="105" t="s">
        <v>179</v>
      </c>
      <c r="B290" s="105">
        <v>102.2</v>
      </c>
      <c r="C290" s="112">
        <v>500</v>
      </c>
      <c r="D290" s="112">
        <v>500</v>
      </c>
      <c r="E290" s="112">
        <v>500</v>
      </c>
      <c r="F290" s="112">
        <v>500</v>
      </c>
    </row>
    <row r="291" spans="1:6" ht="12.75" x14ac:dyDescent="0.2">
      <c r="A291" s="105" t="s">
        <v>226</v>
      </c>
      <c r="B291" s="105">
        <v>834.86</v>
      </c>
      <c r="C291" s="112">
        <v>500</v>
      </c>
      <c r="D291" s="112">
        <v>500</v>
      </c>
      <c r="E291" s="112">
        <v>500</v>
      </c>
      <c r="F291" s="112">
        <v>500</v>
      </c>
    </row>
    <row r="292" spans="1:6" ht="12.75" x14ac:dyDescent="0.2">
      <c r="A292" s="105" t="s">
        <v>104</v>
      </c>
      <c r="B292" s="105">
        <v>125</v>
      </c>
      <c r="C292" s="112"/>
      <c r="D292" s="112">
        <v>0</v>
      </c>
      <c r="E292" s="112">
        <v>0</v>
      </c>
      <c r="F292" s="112">
        <v>0</v>
      </c>
    </row>
    <row r="293" spans="1:6" ht="12.75" x14ac:dyDescent="0.2">
      <c r="A293" s="105" t="s">
        <v>223</v>
      </c>
      <c r="B293" s="105">
        <v>125</v>
      </c>
      <c r="C293" s="112"/>
      <c r="D293" s="112">
        <v>0</v>
      </c>
      <c r="E293" s="112">
        <v>0</v>
      </c>
      <c r="F293" s="112">
        <v>0</v>
      </c>
    </row>
    <row r="294" spans="1:6" ht="12.75" x14ac:dyDescent="0.2">
      <c r="A294" s="105" t="s">
        <v>106</v>
      </c>
      <c r="B294" s="105">
        <v>90</v>
      </c>
      <c r="C294" s="112"/>
      <c r="D294" s="112">
        <v>0</v>
      </c>
      <c r="E294" s="112">
        <v>0</v>
      </c>
      <c r="F294" s="112">
        <v>0</v>
      </c>
    </row>
    <row r="295" spans="1:6" ht="12.75" x14ac:dyDescent="0.2">
      <c r="A295" s="105" t="s">
        <v>188</v>
      </c>
      <c r="B295" s="105">
        <v>90</v>
      </c>
      <c r="C295" s="112"/>
      <c r="D295" s="112">
        <v>0</v>
      </c>
      <c r="E295" s="112">
        <v>0</v>
      </c>
      <c r="F295" s="112">
        <v>0</v>
      </c>
    </row>
    <row r="296" spans="1:6" ht="12.75" x14ac:dyDescent="0.2">
      <c r="A296" s="105" t="s">
        <v>189</v>
      </c>
      <c r="B296" s="112">
        <v>2708.06</v>
      </c>
      <c r="C296" s="112">
        <v>3000</v>
      </c>
      <c r="D296" s="112">
        <v>3500</v>
      </c>
      <c r="E296" s="112">
        <v>3500</v>
      </c>
      <c r="F296" s="112">
        <v>3500</v>
      </c>
    </row>
    <row r="297" spans="1:6" ht="12.75" x14ac:dyDescent="0.2">
      <c r="A297" s="105" t="s">
        <v>108</v>
      </c>
      <c r="B297" s="112">
        <v>2140.1999999999998</v>
      </c>
      <c r="C297" s="112">
        <v>2500</v>
      </c>
      <c r="D297" s="112">
        <v>1000</v>
      </c>
      <c r="E297" s="112">
        <v>1000</v>
      </c>
      <c r="F297" s="112">
        <v>1000</v>
      </c>
    </row>
    <row r="298" spans="1:6" ht="12.75" x14ac:dyDescent="0.2">
      <c r="A298" s="105" t="s">
        <v>191</v>
      </c>
      <c r="B298" s="112">
        <v>2140.1999999999998</v>
      </c>
      <c r="C298" s="112">
        <v>2500</v>
      </c>
      <c r="D298" s="112">
        <v>1000</v>
      </c>
      <c r="E298" s="112">
        <v>1000</v>
      </c>
      <c r="F298" s="112">
        <v>1000</v>
      </c>
    </row>
    <row r="299" spans="1:6" ht="12.75" x14ac:dyDescent="0.2">
      <c r="A299" s="105" t="s">
        <v>110</v>
      </c>
      <c r="B299" s="105">
        <v>341.21</v>
      </c>
      <c r="C299" s="112">
        <v>0</v>
      </c>
      <c r="D299" s="112">
        <v>0</v>
      </c>
      <c r="E299" s="112">
        <v>0</v>
      </c>
      <c r="F299" s="112">
        <v>0</v>
      </c>
    </row>
    <row r="300" spans="1:6" ht="12.75" x14ac:dyDescent="0.2">
      <c r="A300" s="105" t="s">
        <v>227</v>
      </c>
      <c r="B300" s="105">
        <v>25</v>
      </c>
      <c r="C300" s="112"/>
      <c r="D300" s="112">
        <v>0</v>
      </c>
      <c r="E300" s="112">
        <v>0</v>
      </c>
      <c r="F300" s="112">
        <v>0</v>
      </c>
    </row>
    <row r="301" spans="1:6" ht="12.75" x14ac:dyDescent="0.2">
      <c r="A301" s="105" t="s">
        <v>193</v>
      </c>
      <c r="B301" s="105">
        <v>316.20999999999998</v>
      </c>
      <c r="C301" s="112"/>
      <c r="D301" s="112">
        <v>0</v>
      </c>
      <c r="E301" s="112">
        <v>0</v>
      </c>
      <c r="F301" s="112">
        <v>0</v>
      </c>
    </row>
    <row r="302" spans="1:6" ht="12.75" x14ac:dyDescent="0.2">
      <c r="A302" s="105" t="s">
        <v>111</v>
      </c>
      <c r="B302" s="105">
        <v>226.65</v>
      </c>
      <c r="C302" s="112">
        <v>500</v>
      </c>
      <c r="D302" s="112">
        <v>2500</v>
      </c>
      <c r="E302" s="112">
        <v>2500</v>
      </c>
      <c r="F302" s="112">
        <v>2500</v>
      </c>
    </row>
    <row r="303" spans="1:6" ht="12.75" x14ac:dyDescent="0.2">
      <c r="A303" s="105" t="s">
        <v>194</v>
      </c>
      <c r="B303" s="105">
        <v>226.65</v>
      </c>
      <c r="C303" s="112">
        <v>500</v>
      </c>
      <c r="D303" s="112">
        <v>2500</v>
      </c>
      <c r="E303" s="112">
        <v>2500</v>
      </c>
      <c r="F303" s="112">
        <v>2500</v>
      </c>
    </row>
    <row r="304" spans="1:6" ht="12.75" x14ac:dyDescent="0.2">
      <c r="A304" s="105" t="s">
        <v>124</v>
      </c>
      <c r="B304" s="112">
        <v>4404.8100000000004</v>
      </c>
      <c r="C304" s="112">
        <v>0</v>
      </c>
      <c r="D304" s="112">
        <v>0</v>
      </c>
      <c r="E304" s="112">
        <v>0</v>
      </c>
      <c r="F304" s="112">
        <v>0</v>
      </c>
    </row>
    <row r="305" spans="1:6" ht="12.75" x14ac:dyDescent="0.2">
      <c r="A305" s="105" t="s">
        <v>214</v>
      </c>
      <c r="B305" s="112">
        <v>4392.21</v>
      </c>
      <c r="C305" s="112">
        <v>0</v>
      </c>
      <c r="D305" s="112">
        <v>0</v>
      </c>
      <c r="E305" s="112">
        <v>0</v>
      </c>
      <c r="F305" s="112">
        <v>0</v>
      </c>
    </row>
    <row r="306" spans="1:6" ht="12.75" x14ac:dyDescent="0.2">
      <c r="A306" s="105" t="s">
        <v>129</v>
      </c>
      <c r="B306" s="112">
        <v>2100.31</v>
      </c>
      <c r="C306" s="112"/>
      <c r="D306" s="112">
        <v>0</v>
      </c>
      <c r="E306" s="112">
        <v>0</v>
      </c>
      <c r="F306" s="112">
        <v>0</v>
      </c>
    </row>
    <row r="307" spans="1:6" ht="12.75" x14ac:dyDescent="0.2">
      <c r="A307" s="105" t="s">
        <v>219</v>
      </c>
      <c r="B307" s="112">
        <v>2100.31</v>
      </c>
      <c r="C307" s="112"/>
      <c r="D307" s="112">
        <v>0</v>
      </c>
      <c r="E307" s="112">
        <v>0</v>
      </c>
      <c r="F307" s="112">
        <v>0</v>
      </c>
    </row>
    <row r="308" spans="1:6" ht="12.75" x14ac:dyDescent="0.2">
      <c r="A308" s="105" t="s">
        <v>132</v>
      </c>
      <c r="B308" s="112">
        <v>1810.71</v>
      </c>
      <c r="C308" s="112">
        <v>0</v>
      </c>
      <c r="D308" s="112">
        <v>0</v>
      </c>
      <c r="E308" s="112">
        <v>0</v>
      </c>
      <c r="F308" s="112">
        <v>0</v>
      </c>
    </row>
    <row r="309" spans="1:6" ht="12.75" x14ac:dyDescent="0.2">
      <c r="A309" s="105" t="s">
        <v>228</v>
      </c>
      <c r="B309" s="105"/>
      <c r="C309" s="112">
        <v>0</v>
      </c>
      <c r="D309" s="112">
        <v>0</v>
      </c>
      <c r="E309" s="112">
        <v>0</v>
      </c>
      <c r="F309" s="112">
        <v>0</v>
      </c>
    </row>
    <row r="310" spans="1:6" ht="12.75" x14ac:dyDescent="0.2">
      <c r="A310" s="105" t="s">
        <v>229</v>
      </c>
      <c r="B310" s="112">
        <v>1810.71</v>
      </c>
      <c r="C310" s="112"/>
      <c r="D310" s="112">
        <v>0</v>
      </c>
      <c r="E310" s="112">
        <v>0</v>
      </c>
      <c r="F310" s="112">
        <v>0</v>
      </c>
    </row>
    <row r="311" spans="1:6" ht="12.75" x14ac:dyDescent="0.2">
      <c r="A311" s="105" t="s">
        <v>125</v>
      </c>
      <c r="B311" s="105">
        <v>481.19</v>
      </c>
      <c r="C311" s="112">
        <v>0</v>
      </c>
      <c r="D311" s="112">
        <v>0</v>
      </c>
      <c r="E311" s="112">
        <v>0</v>
      </c>
      <c r="F311" s="112">
        <v>0</v>
      </c>
    </row>
    <row r="312" spans="1:6" ht="12.75" x14ac:dyDescent="0.2">
      <c r="A312" s="105" t="s">
        <v>215</v>
      </c>
      <c r="B312" s="105">
        <v>481.19</v>
      </c>
      <c r="C312" s="112">
        <v>0</v>
      </c>
      <c r="D312" s="112">
        <v>0</v>
      </c>
      <c r="E312" s="112">
        <v>0</v>
      </c>
      <c r="F312" s="112">
        <v>0</v>
      </c>
    </row>
    <row r="313" spans="1:6" ht="12.75" x14ac:dyDescent="0.2">
      <c r="A313" s="105" t="s">
        <v>221</v>
      </c>
      <c r="B313" s="105">
        <v>12.6</v>
      </c>
      <c r="C313" s="112">
        <v>0</v>
      </c>
      <c r="D313" s="112">
        <v>0</v>
      </c>
      <c r="E313" s="112">
        <v>0</v>
      </c>
      <c r="F313" s="112">
        <v>0</v>
      </c>
    </row>
    <row r="314" spans="1:6" ht="12.75" x14ac:dyDescent="0.2">
      <c r="A314" s="105" t="s">
        <v>138</v>
      </c>
      <c r="B314" s="105">
        <v>12.6</v>
      </c>
      <c r="C314" s="112"/>
      <c r="D314" s="112">
        <v>0</v>
      </c>
      <c r="E314" s="112">
        <v>0</v>
      </c>
      <c r="F314" s="112">
        <v>0</v>
      </c>
    </row>
    <row r="315" spans="1:6" ht="12.75" x14ac:dyDescent="0.2">
      <c r="A315" s="105" t="s">
        <v>222</v>
      </c>
      <c r="B315" s="105">
        <v>12.6</v>
      </c>
      <c r="C315" s="112"/>
      <c r="D315" s="112">
        <v>0</v>
      </c>
      <c r="E315" s="112">
        <v>0</v>
      </c>
      <c r="F315" s="112">
        <v>0</v>
      </c>
    </row>
    <row r="316" spans="1:6" ht="25.5" x14ac:dyDescent="0.2">
      <c r="A316" s="107" t="s">
        <v>133</v>
      </c>
      <c r="B316" s="110">
        <v>61458.75</v>
      </c>
      <c r="C316" s="110">
        <v>246320</v>
      </c>
      <c r="D316" s="110">
        <v>0</v>
      </c>
      <c r="E316" s="110">
        <v>0</v>
      </c>
      <c r="F316" s="110">
        <v>0</v>
      </c>
    </row>
    <row r="317" spans="1:6" ht="12.75" x14ac:dyDescent="0.2">
      <c r="A317" s="108" t="s">
        <v>121</v>
      </c>
      <c r="B317" s="111">
        <v>61458.75</v>
      </c>
      <c r="C317" s="111">
        <v>246320</v>
      </c>
      <c r="D317" s="111">
        <v>0</v>
      </c>
      <c r="E317" s="111">
        <v>0</v>
      </c>
      <c r="F317" s="111">
        <v>0</v>
      </c>
    </row>
    <row r="318" spans="1:6" ht="12.75" x14ac:dyDescent="0.2">
      <c r="A318" s="105" t="s">
        <v>90</v>
      </c>
      <c r="B318" s="112">
        <v>61458.75</v>
      </c>
      <c r="C318" s="112">
        <v>246320</v>
      </c>
      <c r="D318" s="112">
        <v>0</v>
      </c>
      <c r="E318" s="112">
        <v>0</v>
      </c>
      <c r="F318" s="112">
        <v>0</v>
      </c>
    </row>
    <row r="319" spans="1:6" ht="12.75" x14ac:dyDescent="0.2">
      <c r="A319" s="105" t="s">
        <v>166</v>
      </c>
      <c r="B319" s="112">
        <v>61458.75</v>
      </c>
      <c r="C319" s="112">
        <v>246320</v>
      </c>
      <c r="D319" s="112">
        <v>0</v>
      </c>
      <c r="E319" s="112">
        <v>0</v>
      </c>
      <c r="F319" s="112">
        <v>0</v>
      </c>
    </row>
    <row r="320" spans="1:6" ht="12.75" x14ac:dyDescent="0.2">
      <c r="A320" s="105" t="s">
        <v>100</v>
      </c>
      <c r="B320" s="112">
        <v>61458.75</v>
      </c>
      <c r="C320" s="112">
        <v>246320</v>
      </c>
      <c r="D320" s="112">
        <v>0</v>
      </c>
      <c r="E320" s="112">
        <v>0</v>
      </c>
      <c r="F320" s="112">
        <v>0</v>
      </c>
    </row>
    <row r="321" spans="1:6" ht="25.5" x14ac:dyDescent="0.2">
      <c r="A321" s="105" t="s">
        <v>169</v>
      </c>
      <c r="B321" s="112">
        <v>52183.75</v>
      </c>
      <c r="C321" s="112">
        <v>246320</v>
      </c>
      <c r="D321" s="112">
        <v>0</v>
      </c>
      <c r="E321" s="112">
        <v>0</v>
      </c>
      <c r="F321" s="112">
        <v>0</v>
      </c>
    </row>
    <row r="322" spans="1:6" ht="25.5" x14ac:dyDescent="0.2">
      <c r="A322" s="105" t="s">
        <v>170</v>
      </c>
      <c r="B322" s="112">
        <v>9275</v>
      </c>
      <c r="C322" s="112">
        <v>0</v>
      </c>
      <c r="D322" s="112">
        <v>0</v>
      </c>
      <c r="E322" s="112">
        <v>0</v>
      </c>
      <c r="F322" s="112">
        <v>0</v>
      </c>
    </row>
    <row r="323" spans="1:6" ht="12.75" x14ac:dyDescent="0.2">
      <c r="A323" s="107" t="s">
        <v>134</v>
      </c>
      <c r="B323" s="110">
        <v>29716.32</v>
      </c>
      <c r="C323" s="110">
        <f>SUM(C324)</f>
        <v>35260</v>
      </c>
      <c r="D323" s="110">
        <v>35020</v>
      </c>
      <c r="E323" s="110">
        <v>35020</v>
      </c>
      <c r="F323" s="110">
        <v>35020</v>
      </c>
    </row>
    <row r="324" spans="1:6" ht="12.75" x14ac:dyDescent="0.2">
      <c r="A324" s="108" t="s">
        <v>121</v>
      </c>
      <c r="B324" s="111">
        <v>29716.32</v>
      </c>
      <c r="C324" s="111">
        <f>SUM(C325+C337)</f>
        <v>35260</v>
      </c>
      <c r="D324" s="111">
        <f>SUM(D325+D337)</f>
        <v>35020</v>
      </c>
      <c r="E324" s="111">
        <f t="shared" ref="E324:F324" si="49">SUM(E325+E337)</f>
        <v>35020</v>
      </c>
      <c r="F324" s="111">
        <f t="shared" si="49"/>
        <v>35020</v>
      </c>
    </row>
    <row r="325" spans="1:6" ht="12.75" x14ac:dyDescent="0.2">
      <c r="A325" s="105" t="s">
        <v>115</v>
      </c>
      <c r="B325" s="112">
        <v>28218.44</v>
      </c>
      <c r="C325" s="112">
        <v>33000</v>
      </c>
      <c r="D325" s="112">
        <f>SUM(D326+D329+D334)</f>
        <v>32500</v>
      </c>
      <c r="E325" s="112">
        <f t="shared" ref="E325:F325" si="50">SUM(E326+E329+E334)</f>
        <v>32500</v>
      </c>
      <c r="F325" s="112">
        <f t="shared" si="50"/>
        <v>32500</v>
      </c>
    </row>
    <row r="326" spans="1:6" ht="12.75" x14ac:dyDescent="0.2">
      <c r="A326" s="105" t="s">
        <v>197</v>
      </c>
      <c r="B326" s="112">
        <v>23535.14</v>
      </c>
      <c r="C326" s="112">
        <v>27000</v>
      </c>
      <c r="D326" s="112">
        <v>27000</v>
      </c>
      <c r="E326" s="112">
        <v>27000</v>
      </c>
      <c r="F326" s="112">
        <v>27000</v>
      </c>
    </row>
    <row r="327" spans="1:6" ht="12.75" x14ac:dyDescent="0.2">
      <c r="A327" s="105" t="s">
        <v>116</v>
      </c>
      <c r="B327" s="112">
        <v>23535.14</v>
      </c>
      <c r="C327" s="112">
        <v>27000</v>
      </c>
      <c r="D327" s="112">
        <v>27000</v>
      </c>
      <c r="E327" s="112">
        <v>27000</v>
      </c>
      <c r="F327" s="112">
        <v>27000</v>
      </c>
    </row>
    <row r="328" spans="1:6" ht="12.75" x14ac:dyDescent="0.2">
      <c r="A328" s="105" t="s">
        <v>198</v>
      </c>
      <c r="B328" s="112">
        <v>23535.14</v>
      </c>
      <c r="C328" s="112">
        <v>27000</v>
      </c>
      <c r="D328" s="112">
        <v>27000</v>
      </c>
      <c r="E328" s="112">
        <v>27000</v>
      </c>
      <c r="F328" s="112">
        <v>27000</v>
      </c>
    </row>
    <row r="329" spans="1:6" ht="12.75" x14ac:dyDescent="0.2">
      <c r="A329" s="105" t="s">
        <v>199</v>
      </c>
      <c r="B329" s="105">
        <v>800</v>
      </c>
      <c r="C329" s="112">
        <v>1000</v>
      </c>
      <c r="D329" s="112">
        <v>1000</v>
      </c>
      <c r="E329" s="112">
        <v>1000</v>
      </c>
      <c r="F329" s="112">
        <v>1000</v>
      </c>
    </row>
    <row r="330" spans="1:6" ht="12.75" x14ac:dyDescent="0.2">
      <c r="A330" s="105" t="s">
        <v>117</v>
      </c>
      <c r="B330" s="105">
        <v>800</v>
      </c>
      <c r="C330" s="112">
        <v>1000</v>
      </c>
      <c r="D330" s="112">
        <v>1000</v>
      </c>
      <c r="E330" s="112">
        <v>1000</v>
      </c>
      <c r="F330" s="112">
        <v>1000</v>
      </c>
    </row>
    <row r="331" spans="1:6" ht="12.75" x14ac:dyDescent="0.2">
      <c r="A331" s="105" t="s">
        <v>200</v>
      </c>
      <c r="B331" s="105">
        <v>400</v>
      </c>
      <c r="C331" s="112">
        <v>600</v>
      </c>
      <c r="D331" s="112">
        <v>500</v>
      </c>
      <c r="E331" s="112">
        <v>500</v>
      </c>
      <c r="F331" s="112">
        <v>500</v>
      </c>
    </row>
    <row r="332" spans="1:6" ht="12.75" x14ac:dyDescent="0.2">
      <c r="A332" s="105" t="s">
        <v>201</v>
      </c>
      <c r="B332" s="105">
        <v>100</v>
      </c>
      <c r="C332" s="112">
        <v>100</v>
      </c>
      <c r="D332" s="112">
        <v>200</v>
      </c>
      <c r="E332" s="112">
        <v>200</v>
      </c>
      <c r="F332" s="112">
        <v>200</v>
      </c>
    </row>
    <row r="333" spans="1:6" ht="12.75" x14ac:dyDescent="0.2">
      <c r="A333" s="105" t="s">
        <v>204</v>
      </c>
      <c r="B333" s="105">
        <v>300</v>
      </c>
      <c r="C333" s="112">
        <v>300</v>
      </c>
      <c r="D333" s="112">
        <v>300</v>
      </c>
      <c r="E333" s="112">
        <v>300</v>
      </c>
      <c r="F333" s="112">
        <v>300</v>
      </c>
    </row>
    <row r="334" spans="1:6" ht="12.75" x14ac:dyDescent="0.2">
      <c r="A334" s="105" t="s">
        <v>205</v>
      </c>
      <c r="B334" s="112">
        <v>3883.3</v>
      </c>
      <c r="C334" s="112">
        <v>5000</v>
      </c>
      <c r="D334" s="112">
        <v>4500</v>
      </c>
      <c r="E334" s="112">
        <v>4500</v>
      </c>
      <c r="F334" s="112">
        <v>4500</v>
      </c>
    </row>
    <row r="335" spans="1:6" ht="12.75" x14ac:dyDescent="0.2">
      <c r="A335" s="105" t="s">
        <v>118</v>
      </c>
      <c r="B335" s="112">
        <v>3883.3</v>
      </c>
      <c r="C335" s="112">
        <v>5000</v>
      </c>
      <c r="D335" s="112">
        <v>4500</v>
      </c>
      <c r="E335" s="112">
        <v>4500</v>
      </c>
      <c r="F335" s="112">
        <v>4500</v>
      </c>
    </row>
    <row r="336" spans="1:6" ht="12.75" x14ac:dyDescent="0.2">
      <c r="A336" s="105" t="s">
        <v>206</v>
      </c>
      <c r="B336" s="112">
        <v>3883.3</v>
      </c>
      <c r="C336" s="112">
        <v>5000</v>
      </c>
      <c r="D336" s="112">
        <v>4500</v>
      </c>
      <c r="E336" s="112">
        <v>4500</v>
      </c>
      <c r="F336" s="112">
        <v>4500</v>
      </c>
    </row>
    <row r="337" spans="1:6" ht="12.75" x14ac:dyDescent="0.2">
      <c r="A337" s="105" t="s">
        <v>90</v>
      </c>
      <c r="B337" s="112">
        <v>1497.88</v>
      </c>
      <c r="C337" s="112">
        <v>2260</v>
      </c>
      <c r="D337" s="112">
        <f>SUM(D338+D345)</f>
        <v>2520</v>
      </c>
      <c r="E337" s="112">
        <f t="shared" ref="E337:F337" si="51">SUM(E338+E345)</f>
        <v>2520</v>
      </c>
      <c r="F337" s="112">
        <f t="shared" si="51"/>
        <v>2520</v>
      </c>
    </row>
    <row r="338" spans="1:6" ht="12.75" x14ac:dyDescent="0.2">
      <c r="A338" s="105" t="s">
        <v>146</v>
      </c>
      <c r="B338" s="112">
        <v>1497.88</v>
      </c>
      <c r="C338" s="112">
        <v>2260</v>
      </c>
      <c r="D338" s="112">
        <f>SUM(D339+D343)</f>
        <v>2300</v>
      </c>
      <c r="E338" s="112">
        <f t="shared" ref="E338:F338" si="52">SUM(E339+E343)</f>
        <v>2300</v>
      </c>
      <c r="F338" s="112">
        <f t="shared" si="52"/>
        <v>2300</v>
      </c>
    </row>
    <row r="339" spans="1:6" ht="12.75" x14ac:dyDescent="0.2">
      <c r="A339" s="105" t="s">
        <v>91</v>
      </c>
      <c r="B339" s="105">
        <v>986.93</v>
      </c>
      <c r="C339" s="112">
        <v>1700</v>
      </c>
      <c r="D339" s="112">
        <v>1700</v>
      </c>
      <c r="E339" s="112">
        <v>1700</v>
      </c>
      <c r="F339" s="112">
        <v>1700</v>
      </c>
    </row>
    <row r="340" spans="1:6" ht="12.75" x14ac:dyDescent="0.2">
      <c r="A340" s="105" t="s">
        <v>147</v>
      </c>
      <c r="B340" s="105">
        <v>339</v>
      </c>
      <c r="C340" s="112">
        <v>50</v>
      </c>
      <c r="D340" s="112">
        <v>500</v>
      </c>
      <c r="E340" s="112">
        <v>500</v>
      </c>
      <c r="F340" s="112">
        <v>500</v>
      </c>
    </row>
    <row r="341" spans="1:6" ht="12.75" x14ac:dyDescent="0.2">
      <c r="A341" s="105" t="s">
        <v>148</v>
      </c>
      <c r="B341" s="105">
        <v>513</v>
      </c>
      <c r="C341" s="112">
        <v>700</v>
      </c>
      <c r="D341" s="112">
        <v>700</v>
      </c>
      <c r="E341" s="112">
        <v>700</v>
      </c>
      <c r="F341" s="112">
        <v>700</v>
      </c>
    </row>
    <row r="342" spans="1:6" ht="12.75" x14ac:dyDescent="0.2">
      <c r="A342" s="105" t="s">
        <v>149</v>
      </c>
      <c r="B342" s="105">
        <v>134.93</v>
      </c>
      <c r="C342" s="112">
        <v>500</v>
      </c>
      <c r="D342" s="112">
        <v>500</v>
      </c>
      <c r="E342" s="112">
        <v>500</v>
      </c>
      <c r="F342" s="112">
        <v>500</v>
      </c>
    </row>
    <row r="343" spans="1:6" ht="12.75" x14ac:dyDescent="0.2">
      <c r="A343" s="105" t="s">
        <v>119</v>
      </c>
      <c r="B343" s="105">
        <v>510.95</v>
      </c>
      <c r="C343" s="112">
        <v>560</v>
      </c>
      <c r="D343" s="112">
        <v>600</v>
      </c>
      <c r="E343" s="112">
        <v>600</v>
      </c>
      <c r="F343" s="112">
        <v>600</v>
      </c>
    </row>
    <row r="344" spans="1:6" ht="12.75" x14ac:dyDescent="0.2">
      <c r="A344" s="105" t="s">
        <v>207</v>
      </c>
      <c r="B344" s="105">
        <v>510.95</v>
      </c>
      <c r="C344" s="112">
        <v>560</v>
      </c>
      <c r="D344" s="112">
        <v>600</v>
      </c>
      <c r="E344" s="112">
        <v>600</v>
      </c>
      <c r="F344" s="112">
        <v>600</v>
      </c>
    </row>
    <row r="345" spans="1:6" ht="12.75" x14ac:dyDescent="0.2">
      <c r="A345" s="105" t="s">
        <v>166</v>
      </c>
      <c r="B345" s="105">
        <v>0</v>
      </c>
      <c r="C345" s="112">
        <v>0</v>
      </c>
      <c r="D345" s="112">
        <v>220</v>
      </c>
      <c r="E345" s="112">
        <v>220</v>
      </c>
      <c r="F345" s="112">
        <v>220</v>
      </c>
    </row>
    <row r="346" spans="1:6" ht="12.75" x14ac:dyDescent="0.2">
      <c r="A346" s="105" t="s">
        <v>103</v>
      </c>
      <c r="B346" s="105"/>
      <c r="C346" s="112">
        <v>0</v>
      </c>
      <c r="D346" s="112">
        <v>220</v>
      </c>
      <c r="E346" s="112">
        <v>220</v>
      </c>
      <c r="F346" s="112">
        <v>220</v>
      </c>
    </row>
    <row r="347" spans="1:6" ht="25.5" x14ac:dyDescent="0.2">
      <c r="A347" s="105" t="s">
        <v>179</v>
      </c>
      <c r="B347" s="105"/>
      <c r="C347" s="112">
        <v>0</v>
      </c>
      <c r="D347" s="112">
        <v>220</v>
      </c>
      <c r="E347" s="112">
        <v>220</v>
      </c>
      <c r="F347" s="112">
        <v>220</v>
      </c>
    </row>
    <row r="348" spans="1:6" ht="12.75" x14ac:dyDescent="0.2">
      <c r="A348" s="107" t="s">
        <v>135</v>
      </c>
      <c r="B348" s="110">
        <v>144730.71</v>
      </c>
      <c r="C348" s="110">
        <f>SUM(C349+C373)</f>
        <v>256800</v>
      </c>
      <c r="D348" s="110">
        <f>SUM(D349+D373)</f>
        <v>280180</v>
      </c>
      <c r="E348" s="110">
        <f t="shared" ref="E348:F348" si="53">SUM(E349+E373)</f>
        <v>280180</v>
      </c>
      <c r="F348" s="110">
        <f t="shared" si="53"/>
        <v>280180</v>
      </c>
    </row>
    <row r="349" spans="1:6" ht="12.75" x14ac:dyDescent="0.2">
      <c r="A349" s="108" t="s">
        <v>121</v>
      </c>
      <c r="B349" s="111">
        <v>99353.71</v>
      </c>
      <c r="C349" s="111">
        <f>SUM(C350+C363)</f>
        <v>224300</v>
      </c>
      <c r="D349" s="111">
        <f>SUM(D350+D363)</f>
        <v>211244</v>
      </c>
      <c r="E349" s="111">
        <f t="shared" ref="E349:F349" si="54">SUM(E350+E363)</f>
        <v>211244</v>
      </c>
      <c r="F349" s="111">
        <f t="shared" si="54"/>
        <v>211244</v>
      </c>
    </row>
    <row r="350" spans="1:6" ht="12.75" x14ac:dyDescent="0.2">
      <c r="A350" s="105" t="s">
        <v>115</v>
      </c>
      <c r="B350" s="112">
        <v>96250.16</v>
      </c>
      <c r="C350" s="112">
        <v>217600</v>
      </c>
      <c r="D350" s="112">
        <f>SUM(D351+D354+D360)</f>
        <v>202064</v>
      </c>
      <c r="E350" s="112">
        <f t="shared" ref="E350:F350" si="55">SUM(E351+E354+E360)</f>
        <v>202064</v>
      </c>
      <c r="F350" s="112">
        <f t="shared" si="55"/>
        <v>202064</v>
      </c>
    </row>
    <row r="351" spans="1:6" ht="12.75" x14ac:dyDescent="0.2">
      <c r="A351" s="105" t="s">
        <v>197</v>
      </c>
      <c r="B351" s="112">
        <v>74266.600000000006</v>
      </c>
      <c r="C351" s="112">
        <v>165500</v>
      </c>
      <c r="D351" s="112">
        <v>153564</v>
      </c>
      <c r="E351" s="112">
        <v>153564</v>
      </c>
      <c r="F351" s="112">
        <v>153564</v>
      </c>
    </row>
    <row r="352" spans="1:6" ht="12.75" x14ac:dyDescent="0.2">
      <c r="A352" s="105" t="s">
        <v>116</v>
      </c>
      <c r="B352" s="112">
        <v>74266.600000000006</v>
      </c>
      <c r="C352" s="112">
        <v>165500</v>
      </c>
      <c r="D352" s="112">
        <v>153564</v>
      </c>
      <c r="E352" s="112">
        <v>153564</v>
      </c>
      <c r="F352" s="112">
        <v>153564</v>
      </c>
    </row>
    <row r="353" spans="1:6" ht="12.75" x14ac:dyDescent="0.2">
      <c r="A353" s="105" t="s">
        <v>198</v>
      </c>
      <c r="B353" s="112">
        <v>74266.600000000006</v>
      </c>
      <c r="C353" s="112">
        <v>165500</v>
      </c>
      <c r="D353" s="112">
        <v>153564</v>
      </c>
      <c r="E353" s="112">
        <v>153564</v>
      </c>
      <c r="F353" s="112">
        <v>153564</v>
      </c>
    </row>
    <row r="354" spans="1:6" ht="12.75" x14ac:dyDescent="0.2">
      <c r="A354" s="105" t="s">
        <v>199</v>
      </c>
      <c r="B354" s="112">
        <v>11441.44</v>
      </c>
      <c r="C354" s="112">
        <v>15100</v>
      </c>
      <c r="D354" s="112">
        <v>16500</v>
      </c>
      <c r="E354" s="112">
        <v>16500</v>
      </c>
      <c r="F354" s="112">
        <v>16500</v>
      </c>
    </row>
    <row r="355" spans="1:6" ht="12.75" x14ac:dyDescent="0.2">
      <c r="A355" s="105" t="s">
        <v>117</v>
      </c>
      <c r="B355" s="112">
        <v>11441.44</v>
      </c>
      <c r="C355" s="112">
        <v>15100</v>
      </c>
      <c r="D355" s="112">
        <v>16500</v>
      </c>
      <c r="E355" s="112">
        <v>16500</v>
      </c>
      <c r="F355" s="112">
        <v>16500</v>
      </c>
    </row>
    <row r="356" spans="1:6" ht="12.75" x14ac:dyDescent="0.2">
      <c r="A356" s="105" t="s">
        <v>200</v>
      </c>
      <c r="B356" s="112">
        <v>5400</v>
      </c>
      <c r="C356" s="112">
        <v>6000</v>
      </c>
      <c r="D356" s="112">
        <v>8000</v>
      </c>
      <c r="E356" s="112">
        <v>8000</v>
      </c>
      <c r="F356" s="112">
        <v>8000</v>
      </c>
    </row>
    <row r="357" spans="1:6" ht="12.75" x14ac:dyDescent="0.2">
      <c r="A357" s="105" t="s">
        <v>201</v>
      </c>
      <c r="B357" s="105">
        <v>800</v>
      </c>
      <c r="C357" s="112">
        <v>1000</v>
      </c>
      <c r="D357" s="112">
        <v>2000</v>
      </c>
      <c r="E357" s="112">
        <v>2000</v>
      </c>
      <c r="F357" s="112">
        <v>2000</v>
      </c>
    </row>
    <row r="358" spans="1:6" ht="12.75" x14ac:dyDescent="0.2">
      <c r="A358" s="105" t="s">
        <v>203</v>
      </c>
      <c r="B358" s="105">
        <v>441.44</v>
      </c>
      <c r="C358" s="112">
        <v>0</v>
      </c>
      <c r="D358" s="112">
        <v>0</v>
      </c>
      <c r="E358" s="112">
        <v>0</v>
      </c>
      <c r="F358" s="112">
        <v>0</v>
      </c>
    </row>
    <row r="359" spans="1:6" ht="12.75" x14ac:dyDescent="0.2">
      <c r="A359" s="105" t="s">
        <v>204</v>
      </c>
      <c r="B359" s="112">
        <v>4800</v>
      </c>
      <c r="C359" s="112">
        <v>8100</v>
      </c>
      <c r="D359" s="112">
        <v>6500</v>
      </c>
      <c r="E359" s="112">
        <v>6500</v>
      </c>
      <c r="F359" s="112">
        <v>6500</v>
      </c>
    </row>
    <row r="360" spans="1:6" ht="12.75" x14ac:dyDescent="0.2">
      <c r="A360" s="105" t="s">
        <v>205</v>
      </c>
      <c r="B360" s="112">
        <v>10542.12</v>
      </c>
      <c r="C360" s="112">
        <v>37000</v>
      </c>
      <c r="D360" s="112">
        <v>32000</v>
      </c>
      <c r="E360" s="112">
        <v>32000</v>
      </c>
      <c r="F360" s="112">
        <v>32000</v>
      </c>
    </row>
    <row r="361" spans="1:6" ht="12.75" x14ac:dyDescent="0.2">
      <c r="A361" s="105" t="s">
        <v>118</v>
      </c>
      <c r="B361" s="112">
        <v>10542.12</v>
      </c>
      <c r="C361" s="112">
        <v>37000</v>
      </c>
      <c r="D361" s="112">
        <v>32000</v>
      </c>
      <c r="E361" s="112">
        <v>32000</v>
      </c>
      <c r="F361" s="112">
        <v>32000</v>
      </c>
    </row>
    <row r="362" spans="1:6" ht="12.75" x14ac:dyDescent="0.2">
      <c r="A362" s="105" t="s">
        <v>206</v>
      </c>
      <c r="B362" s="112">
        <v>10542.12</v>
      </c>
      <c r="C362" s="112">
        <v>37000</v>
      </c>
      <c r="D362" s="112">
        <v>32000</v>
      </c>
      <c r="E362" s="112">
        <v>32000</v>
      </c>
      <c r="F362" s="112">
        <v>32000</v>
      </c>
    </row>
    <row r="363" spans="1:6" ht="12.75" x14ac:dyDescent="0.2">
      <c r="A363" s="105" t="s">
        <v>90</v>
      </c>
      <c r="B363" s="112">
        <v>3103.55</v>
      </c>
      <c r="C363" s="112">
        <v>6700</v>
      </c>
      <c r="D363" s="112">
        <f>SUM(D364+D370)</f>
        <v>9180</v>
      </c>
      <c r="E363" s="112">
        <f t="shared" ref="E363:F363" si="56">SUM(E364+E370)</f>
        <v>9180</v>
      </c>
      <c r="F363" s="112">
        <f t="shared" si="56"/>
        <v>9180</v>
      </c>
    </row>
    <row r="364" spans="1:6" ht="12.75" x14ac:dyDescent="0.2">
      <c r="A364" s="105" t="s">
        <v>146</v>
      </c>
      <c r="B364" s="112">
        <v>3103.55</v>
      </c>
      <c r="C364" s="112">
        <v>6700</v>
      </c>
      <c r="D364" s="112">
        <v>5000</v>
      </c>
      <c r="E364" s="112">
        <v>5000</v>
      </c>
      <c r="F364" s="112">
        <v>5000</v>
      </c>
    </row>
    <row r="365" spans="1:6" ht="12.75" x14ac:dyDescent="0.2">
      <c r="A365" s="105" t="s">
        <v>91</v>
      </c>
      <c r="B365" s="105">
        <v>150</v>
      </c>
      <c r="C365" s="112">
        <v>3500</v>
      </c>
      <c r="D365" s="112">
        <v>3500</v>
      </c>
      <c r="E365" s="112">
        <v>3500</v>
      </c>
      <c r="F365" s="112">
        <v>3500</v>
      </c>
    </row>
    <row r="366" spans="1:6" ht="12.75" x14ac:dyDescent="0.2">
      <c r="A366" s="105" t="s">
        <v>147</v>
      </c>
      <c r="B366" s="105">
        <v>150</v>
      </c>
      <c r="C366" s="112">
        <v>2500</v>
      </c>
      <c r="D366" s="112">
        <v>2500</v>
      </c>
      <c r="E366" s="112">
        <v>2500</v>
      </c>
      <c r="F366" s="112">
        <v>2500</v>
      </c>
    </row>
    <row r="367" spans="1:6" ht="12.75" x14ac:dyDescent="0.2">
      <c r="A367" s="105" t="s">
        <v>149</v>
      </c>
      <c r="B367" s="105"/>
      <c r="C367" s="112">
        <v>1000</v>
      </c>
      <c r="D367" s="112">
        <v>1000</v>
      </c>
      <c r="E367" s="112">
        <v>1000</v>
      </c>
      <c r="F367" s="112">
        <v>1000</v>
      </c>
    </row>
    <row r="368" spans="1:6" ht="12.75" x14ac:dyDescent="0.2">
      <c r="A368" s="105" t="s">
        <v>119</v>
      </c>
      <c r="B368" s="112">
        <v>2953.55</v>
      </c>
      <c r="C368" s="112">
        <v>3200</v>
      </c>
      <c r="D368" s="112">
        <v>1500</v>
      </c>
      <c r="E368" s="112">
        <v>1500</v>
      </c>
      <c r="F368" s="112">
        <v>1500</v>
      </c>
    </row>
    <row r="369" spans="1:6" ht="12.75" x14ac:dyDescent="0.2">
      <c r="A369" s="105" t="s">
        <v>207</v>
      </c>
      <c r="B369" s="112">
        <v>2953.55</v>
      </c>
      <c r="C369" s="112">
        <v>3200</v>
      </c>
      <c r="D369" s="112">
        <v>1500</v>
      </c>
      <c r="E369" s="112">
        <v>1500</v>
      </c>
      <c r="F369" s="112">
        <v>1500</v>
      </c>
    </row>
    <row r="370" spans="1:6" ht="12.75" x14ac:dyDescent="0.2">
      <c r="A370" s="105" t="s">
        <v>166</v>
      </c>
      <c r="B370" s="105">
        <v>0</v>
      </c>
      <c r="C370" s="112">
        <v>0</v>
      </c>
      <c r="D370" s="112">
        <v>4180</v>
      </c>
      <c r="E370" s="112">
        <v>4180</v>
      </c>
      <c r="F370" s="112">
        <v>4180</v>
      </c>
    </row>
    <row r="371" spans="1:6" ht="12.75" x14ac:dyDescent="0.2">
      <c r="A371" s="105" t="s">
        <v>103</v>
      </c>
      <c r="B371" s="105"/>
      <c r="C371" s="112">
        <v>0</v>
      </c>
      <c r="D371" s="112">
        <v>4180</v>
      </c>
      <c r="E371" s="112">
        <v>4180</v>
      </c>
      <c r="F371" s="112">
        <v>4180</v>
      </c>
    </row>
    <row r="372" spans="1:6" ht="25.5" x14ac:dyDescent="0.2">
      <c r="A372" s="105" t="s">
        <v>179</v>
      </c>
      <c r="B372" s="105"/>
      <c r="C372" s="112">
        <v>0</v>
      </c>
      <c r="D372" s="112">
        <v>4180</v>
      </c>
      <c r="E372" s="112">
        <v>4180</v>
      </c>
      <c r="F372" s="112">
        <v>4180</v>
      </c>
    </row>
    <row r="373" spans="1:6" ht="12.75" x14ac:dyDescent="0.2">
      <c r="A373" s="108" t="s">
        <v>263</v>
      </c>
      <c r="B373" s="111">
        <v>45377</v>
      </c>
      <c r="C373" s="111">
        <f>SUM(C374+C384)</f>
        <v>32500</v>
      </c>
      <c r="D373" s="111">
        <f>SUM(D374+D384)</f>
        <v>68936</v>
      </c>
      <c r="E373" s="111">
        <f t="shared" ref="E373:F373" si="57">SUM(E374+E384)</f>
        <v>68936</v>
      </c>
      <c r="F373" s="111">
        <f t="shared" si="57"/>
        <v>68936</v>
      </c>
    </row>
    <row r="374" spans="1:6" ht="12.75" x14ac:dyDescent="0.2">
      <c r="A374" s="105" t="s">
        <v>115</v>
      </c>
      <c r="B374" s="112">
        <v>45242</v>
      </c>
      <c r="C374" s="112">
        <f>SUM(C375+C378+C381)</f>
        <v>31730</v>
      </c>
      <c r="D374" s="112">
        <f>SUM(D375+D378+D381)</f>
        <v>67636</v>
      </c>
      <c r="E374" s="112">
        <f t="shared" ref="E374:F374" si="58">SUM(E375+E378+E381)</f>
        <v>67636</v>
      </c>
      <c r="F374" s="112">
        <f t="shared" si="58"/>
        <v>67636</v>
      </c>
    </row>
    <row r="375" spans="1:6" ht="12.75" x14ac:dyDescent="0.2">
      <c r="A375" s="105" t="s">
        <v>197</v>
      </c>
      <c r="B375" s="112">
        <v>37365</v>
      </c>
      <c r="C375" s="112">
        <v>26664</v>
      </c>
      <c r="D375" s="112">
        <v>57000</v>
      </c>
      <c r="E375" s="112">
        <v>57000</v>
      </c>
      <c r="F375" s="112">
        <v>57000</v>
      </c>
    </row>
    <row r="376" spans="1:6" ht="12.75" x14ac:dyDescent="0.2">
      <c r="A376" s="105" t="s">
        <v>116</v>
      </c>
      <c r="B376" s="112">
        <v>37365</v>
      </c>
      <c r="C376" s="112">
        <v>26664</v>
      </c>
      <c r="D376" s="112">
        <v>57000</v>
      </c>
      <c r="E376" s="112">
        <v>57000</v>
      </c>
      <c r="F376" s="112">
        <v>57000</v>
      </c>
    </row>
    <row r="377" spans="1:6" ht="12.75" x14ac:dyDescent="0.2">
      <c r="A377" s="105" t="s">
        <v>198</v>
      </c>
      <c r="B377" s="112">
        <v>37365</v>
      </c>
      <c r="C377" s="112">
        <v>26664</v>
      </c>
      <c r="D377" s="112">
        <v>57000</v>
      </c>
      <c r="E377" s="112">
        <v>57000</v>
      </c>
      <c r="F377" s="112">
        <v>57000</v>
      </c>
    </row>
    <row r="378" spans="1:6" ht="12.75" x14ac:dyDescent="0.2">
      <c r="A378" s="105" t="s">
        <v>199</v>
      </c>
      <c r="B378" s="105">
        <v>0</v>
      </c>
      <c r="C378" s="112">
        <v>700</v>
      </c>
      <c r="D378" s="112">
        <v>600</v>
      </c>
      <c r="E378" s="112">
        <v>600</v>
      </c>
      <c r="F378" s="112">
        <v>600</v>
      </c>
    </row>
    <row r="379" spans="1:6" ht="12.75" x14ac:dyDescent="0.2">
      <c r="A379" s="105" t="s">
        <v>117</v>
      </c>
      <c r="B379" s="105"/>
      <c r="C379" s="112">
        <v>700</v>
      </c>
      <c r="D379" s="112">
        <v>600</v>
      </c>
      <c r="E379" s="112">
        <v>600</v>
      </c>
      <c r="F379" s="112">
        <v>600</v>
      </c>
    </row>
    <row r="380" spans="1:6" ht="12.75" x14ac:dyDescent="0.2">
      <c r="A380" s="105" t="s">
        <v>200</v>
      </c>
      <c r="B380" s="105"/>
      <c r="C380" s="112">
        <v>700</v>
      </c>
      <c r="D380" s="112">
        <v>600</v>
      </c>
      <c r="E380" s="112">
        <v>600</v>
      </c>
      <c r="F380" s="112">
        <v>600</v>
      </c>
    </row>
    <row r="381" spans="1:6" ht="12.75" x14ac:dyDescent="0.2">
      <c r="A381" s="105" t="s">
        <v>205</v>
      </c>
      <c r="B381" s="112">
        <v>7877</v>
      </c>
      <c r="C381" s="112">
        <v>4366</v>
      </c>
      <c r="D381" s="112">
        <v>10036</v>
      </c>
      <c r="E381" s="112">
        <v>10036</v>
      </c>
      <c r="F381" s="112">
        <v>10036</v>
      </c>
    </row>
    <row r="382" spans="1:6" ht="12.75" x14ac:dyDescent="0.2">
      <c r="A382" s="105" t="s">
        <v>118</v>
      </c>
      <c r="B382" s="112">
        <v>7877</v>
      </c>
      <c r="C382" s="112">
        <v>4366</v>
      </c>
      <c r="D382" s="112">
        <v>10036</v>
      </c>
      <c r="E382" s="112">
        <v>10036</v>
      </c>
      <c r="F382" s="112">
        <v>10036</v>
      </c>
    </row>
    <row r="383" spans="1:6" ht="12.75" x14ac:dyDescent="0.2">
      <c r="A383" s="105" t="s">
        <v>206</v>
      </c>
      <c r="B383" s="112">
        <v>7877</v>
      </c>
      <c r="C383" s="112">
        <v>4366</v>
      </c>
      <c r="D383" s="112">
        <v>10036</v>
      </c>
      <c r="E383" s="112">
        <v>10036</v>
      </c>
      <c r="F383" s="112">
        <v>10036</v>
      </c>
    </row>
    <row r="384" spans="1:6" ht="12.75" x14ac:dyDescent="0.2">
      <c r="A384" s="105" t="s">
        <v>90</v>
      </c>
      <c r="B384" s="105">
        <v>135</v>
      </c>
      <c r="C384" s="112">
        <v>770</v>
      </c>
      <c r="D384" s="112">
        <v>1300</v>
      </c>
      <c r="E384" s="112">
        <v>1300</v>
      </c>
      <c r="F384" s="112">
        <v>1300</v>
      </c>
    </row>
    <row r="385" spans="1:6" ht="12.75" x14ac:dyDescent="0.2">
      <c r="A385" s="105" t="s">
        <v>146</v>
      </c>
      <c r="B385" s="105">
        <v>135</v>
      </c>
      <c r="C385" s="112">
        <v>770</v>
      </c>
      <c r="D385" s="112">
        <v>1300</v>
      </c>
      <c r="E385" s="112">
        <v>1300</v>
      </c>
      <c r="F385" s="112">
        <v>1300</v>
      </c>
    </row>
    <row r="386" spans="1:6" ht="12.75" x14ac:dyDescent="0.2">
      <c r="A386" s="105" t="s">
        <v>91</v>
      </c>
      <c r="B386" s="105">
        <v>135</v>
      </c>
      <c r="C386" s="112">
        <v>770</v>
      </c>
      <c r="D386" s="112">
        <v>1300</v>
      </c>
      <c r="E386" s="112">
        <v>1300</v>
      </c>
      <c r="F386" s="112">
        <v>1300</v>
      </c>
    </row>
    <row r="387" spans="1:6" ht="12.75" x14ac:dyDescent="0.2">
      <c r="A387" s="105" t="s">
        <v>147</v>
      </c>
      <c r="B387" s="105">
        <v>135</v>
      </c>
      <c r="C387" s="112">
        <v>770</v>
      </c>
      <c r="D387" s="112">
        <v>500</v>
      </c>
      <c r="E387" s="112">
        <v>500</v>
      </c>
      <c r="F387" s="112">
        <v>500</v>
      </c>
    </row>
    <row r="388" spans="1:6" ht="12.75" x14ac:dyDescent="0.2">
      <c r="A388" s="105" t="s">
        <v>119</v>
      </c>
      <c r="B388" s="105"/>
      <c r="C388" s="112">
        <v>770</v>
      </c>
      <c r="D388" s="112">
        <v>800</v>
      </c>
      <c r="E388" s="112">
        <v>800</v>
      </c>
      <c r="F388" s="112">
        <v>800</v>
      </c>
    </row>
    <row r="389" spans="1:6" ht="12.75" x14ac:dyDescent="0.2">
      <c r="A389" s="105" t="s">
        <v>207</v>
      </c>
      <c r="B389" s="105"/>
      <c r="C389" s="112">
        <v>770</v>
      </c>
      <c r="D389" s="112">
        <v>800</v>
      </c>
      <c r="E389" s="112">
        <v>800</v>
      </c>
      <c r="F389" s="112">
        <v>800</v>
      </c>
    </row>
    <row r="390" spans="1:6" ht="12.75" x14ac:dyDescent="0.2">
      <c r="A390" s="107" t="s">
        <v>136</v>
      </c>
      <c r="B390" s="110">
        <v>7861.23</v>
      </c>
      <c r="C390" s="110">
        <f>SUM(C391+C396)</f>
        <v>13900</v>
      </c>
      <c r="D390" s="110">
        <f>SUM(D391+D396)</f>
        <v>11800</v>
      </c>
      <c r="E390" s="110">
        <f t="shared" ref="E390:F390" si="59">SUM(E391+E396)</f>
        <v>11800</v>
      </c>
      <c r="F390" s="110">
        <f t="shared" si="59"/>
        <v>11800</v>
      </c>
    </row>
    <row r="391" spans="1:6" ht="12.75" x14ac:dyDescent="0.2">
      <c r="A391" s="108" t="s">
        <v>121</v>
      </c>
      <c r="B391" s="111">
        <v>2060.96</v>
      </c>
      <c r="C391" s="111">
        <v>8500</v>
      </c>
      <c r="D391" s="111">
        <v>8800</v>
      </c>
      <c r="E391" s="111">
        <v>8800</v>
      </c>
      <c r="F391" s="111">
        <v>8800</v>
      </c>
    </row>
    <row r="392" spans="1:6" ht="12.75" x14ac:dyDescent="0.2">
      <c r="A392" s="105" t="s">
        <v>90</v>
      </c>
      <c r="B392" s="112">
        <v>2060.96</v>
      </c>
      <c r="C392" s="112">
        <v>8500</v>
      </c>
      <c r="D392" s="112">
        <v>8800</v>
      </c>
      <c r="E392" s="112">
        <v>8800</v>
      </c>
      <c r="F392" s="112">
        <v>8800</v>
      </c>
    </row>
    <row r="393" spans="1:6" ht="12.75" x14ac:dyDescent="0.2">
      <c r="A393" s="105" t="s">
        <v>166</v>
      </c>
      <c r="B393" s="112">
        <v>2060.96</v>
      </c>
      <c r="C393" s="112">
        <v>8500</v>
      </c>
      <c r="D393" s="112">
        <v>8800</v>
      </c>
      <c r="E393" s="112">
        <v>8800</v>
      </c>
      <c r="F393" s="112">
        <v>8800</v>
      </c>
    </row>
    <row r="394" spans="1:6" ht="12.75" x14ac:dyDescent="0.2">
      <c r="A394" s="105" t="s">
        <v>104</v>
      </c>
      <c r="B394" s="112">
        <v>2060.96</v>
      </c>
      <c r="C394" s="112">
        <v>8500</v>
      </c>
      <c r="D394" s="112">
        <v>8800</v>
      </c>
      <c r="E394" s="112">
        <v>8800</v>
      </c>
      <c r="F394" s="112">
        <v>8800</v>
      </c>
    </row>
    <row r="395" spans="1:6" ht="12.75" x14ac:dyDescent="0.2">
      <c r="A395" s="105" t="s">
        <v>181</v>
      </c>
      <c r="B395" s="112">
        <v>2060.96</v>
      </c>
      <c r="C395" s="112">
        <v>8500</v>
      </c>
      <c r="D395" s="112">
        <v>8800</v>
      </c>
      <c r="E395" s="112">
        <v>8800</v>
      </c>
      <c r="F395" s="112">
        <v>8800</v>
      </c>
    </row>
    <row r="396" spans="1:6" ht="25.5" x14ac:dyDescent="0.2">
      <c r="A396" s="108" t="s">
        <v>247</v>
      </c>
      <c r="B396" s="111">
        <v>5800.27</v>
      </c>
      <c r="C396" s="111">
        <f>SUM(C397)</f>
        <v>5400</v>
      </c>
      <c r="D396" s="111">
        <f>SUM(D397)</f>
        <v>3000</v>
      </c>
      <c r="E396" s="111">
        <f t="shared" ref="E396:F396" si="60">SUM(E397)</f>
        <v>3000</v>
      </c>
      <c r="F396" s="111">
        <f t="shared" si="60"/>
        <v>3000</v>
      </c>
    </row>
    <row r="397" spans="1:6" ht="12.75" x14ac:dyDescent="0.2">
      <c r="A397" s="105" t="s">
        <v>90</v>
      </c>
      <c r="B397" s="112">
        <v>5800.27</v>
      </c>
      <c r="C397" s="112">
        <f>SUM(C398+C402+C407+C414)</f>
        <v>5400</v>
      </c>
      <c r="D397" s="112">
        <f>SUM(D398+D402+D407+D414)</f>
        <v>3000</v>
      </c>
      <c r="E397" s="112">
        <f t="shared" ref="E397:F397" si="61">SUM(E398+E402+E407+E414)</f>
        <v>3000</v>
      </c>
      <c r="F397" s="112">
        <f t="shared" si="61"/>
        <v>3000</v>
      </c>
    </row>
    <row r="398" spans="1:6" ht="12.75" x14ac:dyDescent="0.2">
      <c r="A398" s="105" t="s">
        <v>146</v>
      </c>
      <c r="B398" s="105">
        <v>540</v>
      </c>
      <c r="C398" s="112">
        <v>500</v>
      </c>
      <c r="D398" s="112">
        <v>500</v>
      </c>
      <c r="E398" s="112">
        <v>500</v>
      </c>
      <c r="F398" s="112">
        <v>500</v>
      </c>
    </row>
    <row r="399" spans="1:6" ht="12.75" x14ac:dyDescent="0.2">
      <c r="A399" s="105" t="s">
        <v>91</v>
      </c>
      <c r="B399" s="105">
        <v>540</v>
      </c>
      <c r="C399" s="112">
        <v>500</v>
      </c>
      <c r="D399" s="112">
        <v>500</v>
      </c>
      <c r="E399" s="112">
        <v>500</v>
      </c>
      <c r="F399" s="112">
        <v>500</v>
      </c>
    </row>
    <row r="400" spans="1:6" ht="12.75" x14ac:dyDescent="0.2">
      <c r="A400" s="105" t="s">
        <v>147</v>
      </c>
      <c r="B400" s="105">
        <v>420</v>
      </c>
      <c r="C400" s="112">
        <v>500</v>
      </c>
      <c r="D400" s="112">
        <v>500</v>
      </c>
      <c r="E400" s="112">
        <v>500</v>
      </c>
      <c r="F400" s="112">
        <v>500</v>
      </c>
    </row>
    <row r="401" spans="1:6" ht="12.75" x14ac:dyDescent="0.2">
      <c r="A401" s="105" t="s">
        <v>148</v>
      </c>
      <c r="B401" s="105">
        <v>120</v>
      </c>
      <c r="C401" s="112">
        <v>0</v>
      </c>
      <c r="D401" s="112">
        <v>0</v>
      </c>
      <c r="E401" s="112">
        <v>0</v>
      </c>
      <c r="F401" s="112">
        <v>0</v>
      </c>
    </row>
    <row r="402" spans="1:6" ht="12.75" x14ac:dyDescent="0.2">
      <c r="A402" s="105" t="s">
        <v>152</v>
      </c>
      <c r="B402" s="105">
        <v>656.19</v>
      </c>
      <c r="C402" s="112">
        <v>1700</v>
      </c>
      <c r="D402" s="112">
        <f>SUM(D403+D405)</f>
        <v>1300</v>
      </c>
      <c r="E402" s="112">
        <f t="shared" ref="E402:F402" si="62">SUM(E403+E405)</f>
        <v>1300</v>
      </c>
      <c r="F402" s="112">
        <f t="shared" si="62"/>
        <v>1300</v>
      </c>
    </row>
    <row r="403" spans="1:6" ht="12.75" x14ac:dyDescent="0.2">
      <c r="A403" s="105" t="s">
        <v>93</v>
      </c>
      <c r="B403" s="105">
        <v>334.54</v>
      </c>
      <c r="C403" s="112">
        <v>1500</v>
      </c>
      <c r="D403" s="112">
        <v>1100</v>
      </c>
      <c r="E403" s="112">
        <v>1100</v>
      </c>
      <c r="F403" s="112">
        <v>1100</v>
      </c>
    </row>
    <row r="404" spans="1:6" ht="12.75" x14ac:dyDescent="0.2">
      <c r="A404" s="105" t="s">
        <v>157</v>
      </c>
      <c r="B404" s="105">
        <v>334.54</v>
      </c>
      <c r="C404" s="112">
        <v>1500</v>
      </c>
      <c r="D404" s="112">
        <v>1100</v>
      </c>
      <c r="E404" s="112">
        <v>1100</v>
      </c>
      <c r="F404" s="112">
        <v>1100</v>
      </c>
    </row>
    <row r="405" spans="1:6" ht="12.75" x14ac:dyDescent="0.2">
      <c r="A405" s="105" t="s">
        <v>97</v>
      </c>
      <c r="B405" s="105">
        <v>321.64999999999998</v>
      </c>
      <c r="C405" s="112">
        <v>200</v>
      </c>
      <c r="D405" s="112">
        <v>200</v>
      </c>
      <c r="E405" s="112">
        <v>200</v>
      </c>
      <c r="F405" s="112">
        <v>200</v>
      </c>
    </row>
    <row r="406" spans="1:6" ht="12.75" x14ac:dyDescent="0.2">
      <c r="A406" s="105" t="s">
        <v>164</v>
      </c>
      <c r="B406" s="105">
        <v>321.64999999999998</v>
      </c>
      <c r="C406" s="112">
        <v>200</v>
      </c>
      <c r="D406" s="112">
        <v>200</v>
      </c>
      <c r="E406" s="112">
        <v>200</v>
      </c>
      <c r="F406" s="112">
        <v>200</v>
      </c>
    </row>
    <row r="407" spans="1:6" ht="12.75" x14ac:dyDescent="0.2">
      <c r="A407" s="105" t="s">
        <v>166</v>
      </c>
      <c r="B407" s="112">
        <v>4519.71</v>
      </c>
      <c r="C407" s="112">
        <v>3000</v>
      </c>
      <c r="D407" s="112">
        <f>SUM(D408+D411+D412)</f>
        <v>1000</v>
      </c>
      <c r="E407" s="112">
        <f t="shared" ref="E407:F407" si="63">SUM(E408+E411+E412)</f>
        <v>1000</v>
      </c>
      <c r="F407" s="112">
        <f t="shared" si="63"/>
        <v>1000</v>
      </c>
    </row>
    <row r="408" spans="1:6" ht="12.75" x14ac:dyDescent="0.2">
      <c r="A408" s="105" t="s">
        <v>99</v>
      </c>
      <c r="B408" s="105">
        <v>339.06</v>
      </c>
      <c r="C408" s="112">
        <v>500</v>
      </c>
      <c r="D408" s="112">
        <v>500</v>
      </c>
      <c r="E408" s="112">
        <v>500</v>
      </c>
      <c r="F408" s="112">
        <v>500</v>
      </c>
    </row>
    <row r="409" spans="1:6" ht="12.75" x14ac:dyDescent="0.2">
      <c r="A409" s="105" t="s">
        <v>230</v>
      </c>
      <c r="B409" s="105">
        <v>339.06</v>
      </c>
      <c r="C409" s="112">
        <v>500</v>
      </c>
      <c r="D409" s="112">
        <v>500</v>
      </c>
      <c r="E409" s="112">
        <v>500</v>
      </c>
      <c r="F409" s="112">
        <v>500</v>
      </c>
    </row>
    <row r="410" spans="1:6" ht="12.75" x14ac:dyDescent="0.2">
      <c r="A410" s="105" t="s">
        <v>104</v>
      </c>
      <c r="B410" s="112">
        <v>4180.6499999999996</v>
      </c>
      <c r="C410" s="112">
        <v>2500</v>
      </c>
      <c r="D410" s="112">
        <v>0</v>
      </c>
      <c r="E410" s="112">
        <v>0</v>
      </c>
      <c r="F410" s="112">
        <v>0</v>
      </c>
    </row>
    <row r="411" spans="1:6" ht="12.75" x14ac:dyDescent="0.2">
      <c r="A411" s="105" t="s">
        <v>181</v>
      </c>
      <c r="B411" s="112">
        <v>4180.6499999999996</v>
      </c>
      <c r="C411" s="112">
        <v>2500</v>
      </c>
      <c r="D411" s="112">
        <v>0</v>
      </c>
      <c r="E411" s="112">
        <v>0</v>
      </c>
      <c r="F411" s="112">
        <v>0</v>
      </c>
    </row>
    <row r="412" spans="1:6" ht="12.75" x14ac:dyDescent="0.2">
      <c r="A412" s="105" t="s">
        <v>106</v>
      </c>
      <c r="B412" s="105"/>
      <c r="C412" s="112">
        <v>0</v>
      </c>
      <c r="D412" s="112">
        <v>500</v>
      </c>
      <c r="E412" s="112">
        <v>500</v>
      </c>
      <c r="F412" s="112">
        <v>500</v>
      </c>
    </row>
    <row r="413" spans="1:6" ht="12.75" x14ac:dyDescent="0.2">
      <c r="A413" s="105" t="s">
        <v>188</v>
      </c>
      <c r="B413" s="105"/>
      <c r="C413" s="112">
        <v>0</v>
      </c>
      <c r="D413" s="112">
        <v>500</v>
      </c>
      <c r="E413" s="112">
        <v>500</v>
      </c>
      <c r="F413" s="112">
        <v>500</v>
      </c>
    </row>
    <row r="414" spans="1:6" ht="12.75" x14ac:dyDescent="0.2">
      <c r="A414" s="105" t="s">
        <v>189</v>
      </c>
      <c r="B414" s="105">
        <v>84.37</v>
      </c>
      <c r="C414" s="112">
        <v>200</v>
      </c>
      <c r="D414" s="112">
        <v>200</v>
      </c>
      <c r="E414" s="112">
        <v>200</v>
      </c>
      <c r="F414" s="112">
        <v>200</v>
      </c>
    </row>
    <row r="415" spans="1:6" ht="12.75" x14ac:dyDescent="0.2">
      <c r="A415" s="105" t="s">
        <v>108</v>
      </c>
      <c r="B415" s="105">
        <v>84.37</v>
      </c>
      <c r="C415" s="112">
        <v>200</v>
      </c>
      <c r="D415" s="112">
        <v>200</v>
      </c>
      <c r="E415" s="112">
        <v>200</v>
      </c>
      <c r="F415" s="112">
        <v>200</v>
      </c>
    </row>
    <row r="416" spans="1:6" ht="12.75" x14ac:dyDescent="0.2">
      <c r="A416" s="105" t="s">
        <v>191</v>
      </c>
      <c r="B416" s="105">
        <v>84.37</v>
      </c>
      <c r="C416" s="112">
        <v>200</v>
      </c>
      <c r="D416" s="112">
        <v>200</v>
      </c>
      <c r="E416" s="112">
        <v>200</v>
      </c>
      <c r="F416" s="112">
        <v>200</v>
      </c>
    </row>
    <row r="417" spans="1:6" ht="12.75" x14ac:dyDescent="0.2">
      <c r="A417" s="107" t="s">
        <v>137</v>
      </c>
      <c r="B417" s="110">
        <v>33570.14</v>
      </c>
      <c r="C417" s="110">
        <v>40000</v>
      </c>
      <c r="D417" s="110">
        <v>40000</v>
      </c>
      <c r="E417" s="110">
        <v>40000</v>
      </c>
      <c r="F417" s="110">
        <v>40000</v>
      </c>
    </row>
    <row r="418" spans="1:6" ht="25.5" x14ac:dyDescent="0.2">
      <c r="A418" s="108" t="s">
        <v>247</v>
      </c>
      <c r="B418" s="111">
        <v>33570.14</v>
      </c>
      <c r="C418" s="111">
        <v>40000</v>
      </c>
      <c r="D418" s="111">
        <v>40000</v>
      </c>
      <c r="E418" s="111">
        <v>40000</v>
      </c>
      <c r="F418" s="111">
        <v>40000</v>
      </c>
    </row>
    <row r="419" spans="1:6" ht="12.75" x14ac:dyDescent="0.2">
      <c r="A419" s="105" t="s">
        <v>124</v>
      </c>
      <c r="B419" s="112">
        <v>33570.14</v>
      </c>
      <c r="C419" s="112">
        <v>40000</v>
      </c>
      <c r="D419" s="112">
        <v>40000</v>
      </c>
      <c r="E419" s="112">
        <v>40000</v>
      </c>
      <c r="F419" s="112">
        <v>40000</v>
      </c>
    </row>
    <row r="420" spans="1:6" ht="12.75" x14ac:dyDescent="0.2">
      <c r="A420" s="105" t="s">
        <v>221</v>
      </c>
      <c r="B420" s="112">
        <v>33570.14</v>
      </c>
      <c r="C420" s="112">
        <v>40000</v>
      </c>
      <c r="D420" s="112">
        <v>40000</v>
      </c>
      <c r="E420" s="112">
        <v>40000</v>
      </c>
      <c r="F420" s="112">
        <v>40000</v>
      </c>
    </row>
    <row r="421" spans="1:6" ht="12.75" x14ac:dyDescent="0.2">
      <c r="A421" s="105" t="s">
        <v>138</v>
      </c>
      <c r="B421" s="112">
        <v>33570.14</v>
      </c>
      <c r="C421" s="112">
        <v>40000</v>
      </c>
      <c r="D421" s="112">
        <v>40000</v>
      </c>
      <c r="E421" s="112">
        <v>40000</v>
      </c>
      <c r="F421" s="112">
        <v>40000</v>
      </c>
    </row>
    <row r="422" spans="1:6" ht="12.75" x14ac:dyDescent="0.2">
      <c r="A422" s="105" t="s">
        <v>222</v>
      </c>
      <c r="B422" s="112">
        <v>33570.14</v>
      </c>
      <c r="C422" s="112">
        <v>40000</v>
      </c>
      <c r="D422" s="112">
        <v>40000</v>
      </c>
      <c r="E422" s="112">
        <v>40000</v>
      </c>
      <c r="F422" s="112">
        <v>40000</v>
      </c>
    </row>
    <row r="423" spans="1:6" ht="12.75" x14ac:dyDescent="0.2">
      <c r="A423" s="107" t="s">
        <v>139</v>
      </c>
      <c r="B423" s="110">
        <f t="shared" ref="B423:C423" si="64">SUM(B429+B434+B424)</f>
        <v>3384.48</v>
      </c>
      <c r="C423" s="110">
        <f t="shared" si="64"/>
        <v>4885</v>
      </c>
      <c r="D423" s="110">
        <f>SUM(D429+D434+D424)</f>
        <v>3310</v>
      </c>
      <c r="E423" s="110">
        <f t="shared" ref="E423:F423" si="65">SUM(E429+E434+E424)</f>
        <v>3310</v>
      </c>
      <c r="F423" s="110">
        <f t="shared" si="65"/>
        <v>3310</v>
      </c>
    </row>
    <row r="424" spans="1:6" ht="12.75" x14ac:dyDescent="0.2">
      <c r="A424" s="108" t="s">
        <v>121</v>
      </c>
      <c r="B424" s="111">
        <v>0</v>
      </c>
      <c r="C424" s="111">
        <v>1500</v>
      </c>
      <c r="D424" s="111">
        <v>0</v>
      </c>
      <c r="E424" s="111">
        <v>0</v>
      </c>
      <c r="F424" s="111">
        <v>0</v>
      </c>
    </row>
    <row r="425" spans="1:6" ht="12.75" x14ac:dyDescent="0.2">
      <c r="A425" s="105" t="s">
        <v>90</v>
      </c>
      <c r="B425" s="105">
        <v>0</v>
      </c>
      <c r="C425" s="112">
        <v>1500</v>
      </c>
      <c r="D425" s="112">
        <v>0</v>
      </c>
      <c r="E425" s="112">
        <v>0</v>
      </c>
      <c r="F425" s="112">
        <v>0</v>
      </c>
    </row>
    <row r="426" spans="1:6" ht="12.75" x14ac:dyDescent="0.2">
      <c r="A426" s="105" t="s">
        <v>152</v>
      </c>
      <c r="B426" s="105">
        <v>0</v>
      </c>
      <c r="C426" s="112">
        <v>1500</v>
      </c>
      <c r="D426" s="112">
        <v>0</v>
      </c>
      <c r="E426" s="112">
        <v>0</v>
      </c>
      <c r="F426" s="112">
        <v>0</v>
      </c>
    </row>
    <row r="427" spans="1:6" ht="12.75" x14ac:dyDescent="0.2">
      <c r="A427" s="105" t="s">
        <v>94</v>
      </c>
      <c r="B427" s="105">
        <v>0</v>
      </c>
      <c r="C427" s="112">
        <v>1500</v>
      </c>
      <c r="D427" s="112">
        <v>0</v>
      </c>
      <c r="E427" s="112">
        <v>0</v>
      </c>
      <c r="F427" s="112">
        <v>0</v>
      </c>
    </row>
    <row r="428" spans="1:6" ht="12.75" x14ac:dyDescent="0.2">
      <c r="A428" s="105" t="s">
        <v>225</v>
      </c>
      <c r="B428" s="105">
        <v>0</v>
      </c>
      <c r="C428" s="112">
        <v>1500</v>
      </c>
      <c r="D428" s="112">
        <v>0</v>
      </c>
      <c r="E428" s="112">
        <v>0</v>
      </c>
      <c r="F428" s="112">
        <v>0</v>
      </c>
    </row>
    <row r="429" spans="1:6" ht="12.75" x14ac:dyDescent="0.2">
      <c r="A429" s="108" t="s">
        <v>248</v>
      </c>
      <c r="B429" s="108">
        <v>384.48</v>
      </c>
      <c r="C429" s="111">
        <v>385</v>
      </c>
      <c r="D429" s="111">
        <v>160</v>
      </c>
      <c r="E429" s="111">
        <v>160</v>
      </c>
      <c r="F429" s="111">
        <v>160</v>
      </c>
    </row>
    <row r="430" spans="1:6" ht="12.75" x14ac:dyDescent="0.2">
      <c r="A430" s="105" t="s">
        <v>90</v>
      </c>
      <c r="B430" s="105">
        <v>384.48</v>
      </c>
      <c r="C430" s="112">
        <v>385</v>
      </c>
      <c r="D430" s="112">
        <v>160</v>
      </c>
      <c r="E430" s="112">
        <v>160</v>
      </c>
      <c r="F430" s="112">
        <v>160</v>
      </c>
    </row>
    <row r="431" spans="1:6" ht="12.75" x14ac:dyDescent="0.2">
      <c r="A431" s="105" t="s">
        <v>152</v>
      </c>
      <c r="B431" s="105">
        <v>384.48</v>
      </c>
      <c r="C431" s="112">
        <v>385</v>
      </c>
      <c r="D431" s="112">
        <v>160</v>
      </c>
      <c r="E431" s="112">
        <v>160</v>
      </c>
      <c r="F431" s="112">
        <v>160</v>
      </c>
    </row>
    <row r="432" spans="1:6" ht="12.75" x14ac:dyDescent="0.2">
      <c r="A432" s="105" t="s">
        <v>94</v>
      </c>
      <c r="B432" s="105">
        <v>384.48</v>
      </c>
      <c r="C432" s="112">
        <v>385</v>
      </c>
      <c r="D432" s="112">
        <v>160</v>
      </c>
      <c r="E432" s="112">
        <v>160</v>
      </c>
      <c r="F432" s="112">
        <v>160</v>
      </c>
    </row>
    <row r="433" spans="1:6" ht="12.75" x14ac:dyDescent="0.2">
      <c r="A433" s="105" t="s">
        <v>225</v>
      </c>
      <c r="B433" s="105">
        <v>384.48</v>
      </c>
      <c r="C433" s="112">
        <v>385</v>
      </c>
      <c r="D433" s="112">
        <v>160</v>
      </c>
      <c r="E433" s="112">
        <v>160</v>
      </c>
      <c r="F433" s="112">
        <v>160</v>
      </c>
    </row>
    <row r="434" spans="1:6" ht="12.75" x14ac:dyDescent="0.2">
      <c r="A434" s="108" t="s">
        <v>263</v>
      </c>
      <c r="B434" s="111">
        <v>3000</v>
      </c>
      <c r="C434" s="111">
        <v>3000</v>
      </c>
      <c r="D434" s="111">
        <v>3150</v>
      </c>
      <c r="E434" s="111">
        <v>3150</v>
      </c>
      <c r="F434" s="111">
        <v>3150</v>
      </c>
    </row>
    <row r="435" spans="1:6" ht="12.75" x14ac:dyDescent="0.2">
      <c r="A435" s="105" t="s">
        <v>90</v>
      </c>
      <c r="B435" s="112">
        <v>3000</v>
      </c>
      <c r="C435" s="112">
        <v>3000</v>
      </c>
      <c r="D435" s="112">
        <v>3150</v>
      </c>
      <c r="E435" s="112">
        <v>3150</v>
      </c>
      <c r="F435" s="112">
        <v>3150</v>
      </c>
    </row>
    <row r="436" spans="1:6" ht="12.75" x14ac:dyDescent="0.2">
      <c r="A436" s="105" t="s">
        <v>152</v>
      </c>
      <c r="B436" s="112">
        <v>3000</v>
      </c>
      <c r="C436" s="112">
        <v>3000</v>
      </c>
      <c r="D436" s="112">
        <v>3150</v>
      </c>
      <c r="E436" s="112">
        <v>3150</v>
      </c>
      <c r="F436" s="112">
        <v>3150</v>
      </c>
    </row>
    <row r="437" spans="1:6" ht="12.75" x14ac:dyDescent="0.2">
      <c r="A437" s="105" t="s">
        <v>94</v>
      </c>
      <c r="B437" s="112">
        <v>3000</v>
      </c>
      <c r="C437" s="112">
        <v>3000</v>
      </c>
      <c r="D437" s="112">
        <v>3150</v>
      </c>
      <c r="E437" s="112">
        <v>3150</v>
      </c>
      <c r="F437" s="112">
        <v>3150</v>
      </c>
    </row>
    <row r="438" spans="1:6" ht="12.75" x14ac:dyDescent="0.2">
      <c r="A438" s="105" t="s">
        <v>225</v>
      </c>
      <c r="B438" s="112">
        <v>3000</v>
      </c>
      <c r="C438" s="112">
        <v>3000</v>
      </c>
      <c r="D438" s="112">
        <v>3150</v>
      </c>
      <c r="E438" s="112">
        <v>3150</v>
      </c>
      <c r="F438" s="112">
        <v>3150</v>
      </c>
    </row>
    <row r="439" spans="1:6" ht="25.5" x14ac:dyDescent="0.2">
      <c r="A439" s="107" t="s">
        <v>140</v>
      </c>
      <c r="B439" s="110">
        <v>114457.62</v>
      </c>
      <c r="C439" s="110">
        <v>180000</v>
      </c>
      <c r="D439" s="110">
        <v>150000</v>
      </c>
      <c r="E439" s="110">
        <v>150000</v>
      </c>
      <c r="F439" s="110">
        <v>150000</v>
      </c>
    </row>
    <row r="440" spans="1:6" ht="25.5" x14ac:dyDescent="0.2">
      <c r="A440" s="108" t="s">
        <v>247</v>
      </c>
      <c r="B440" s="111">
        <v>114457.62</v>
      </c>
      <c r="C440" s="111">
        <v>180000</v>
      </c>
      <c r="D440" s="111">
        <v>150000</v>
      </c>
      <c r="E440" s="111">
        <v>150000</v>
      </c>
      <c r="F440" s="111">
        <v>150000</v>
      </c>
    </row>
    <row r="441" spans="1:6" ht="12.75" x14ac:dyDescent="0.2">
      <c r="A441" s="105" t="s">
        <v>90</v>
      </c>
      <c r="B441" s="112">
        <v>114457.62</v>
      </c>
      <c r="C441" s="112">
        <v>180000</v>
      </c>
      <c r="D441" s="112">
        <v>150000</v>
      </c>
      <c r="E441" s="112">
        <v>150000</v>
      </c>
      <c r="F441" s="112">
        <v>150000</v>
      </c>
    </row>
    <row r="442" spans="1:6" ht="12.75" x14ac:dyDescent="0.2">
      <c r="A442" s="105" t="s">
        <v>152</v>
      </c>
      <c r="B442" s="112">
        <v>114457.62</v>
      </c>
      <c r="C442" s="112">
        <v>180000</v>
      </c>
      <c r="D442" s="112">
        <v>150000</v>
      </c>
      <c r="E442" s="112">
        <v>150000</v>
      </c>
      <c r="F442" s="112">
        <v>150000</v>
      </c>
    </row>
    <row r="443" spans="1:6" ht="12.75" x14ac:dyDescent="0.2">
      <c r="A443" s="105" t="s">
        <v>94</v>
      </c>
      <c r="B443" s="112">
        <v>114457.62</v>
      </c>
      <c r="C443" s="112">
        <v>180000</v>
      </c>
      <c r="D443" s="112">
        <v>150000</v>
      </c>
      <c r="E443" s="112">
        <v>150000</v>
      </c>
      <c r="F443" s="112">
        <v>150000</v>
      </c>
    </row>
    <row r="444" spans="1:6" ht="12.75" x14ac:dyDescent="0.2">
      <c r="A444" s="105" t="s">
        <v>225</v>
      </c>
      <c r="B444" s="112">
        <v>114457.62</v>
      </c>
      <c r="C444" s="112">
        <v>180000</v>
      </c>
      <c r="D444" s="112">
        <v>150000</v>
      </c>
      <c r="E444" s="112">
        <v>150000</v>
      </c>
      <c r="F444" s="112">
        <v>150000</v>
      </c>
    </row>
    <row r="445" spans="1:6" ht="12.75" x14ac:dyDescent="0.2">
      <c r="A445" s="107" t="s">
        <v>141</v>
      </c>
      <c r="B445" s="110">
        <v>29000</v>
      </c>
      <c r="C445" s="110">
        <v>32000</v>
      </c>
      <c r="D445" s="110">
        <v>40000</v>
      </c>
      <c r="E445" s="110">
        <v>40000</v>
      </c>
      <c r="F445" s="110">
        <v>40000</v>
      </c>
    </row>
    <row r="446" spans="1:6" ht="12.75" x14ac:dyDescent="0.2">
      <c r="A446" s="108" t="s">
        <v>243</v>
      </c>
      <c r="B446" s="111">
        <v>29000</v>
      </c>
      <c r="C446" s="111">
        <v>32000</v>
      </c>
      <c r="D446" s="111">
        <v>40000</v>
      </c>
      <c r="E446" s="111">
        <v>40000</v>
      </c>
      <c r="F446" s="111">
        <v>40000</v>
      </c>
    </row>
    <row r="447" spans="1:6" ht="12.75" x14ac:dyDescent="0.2">
      <c r="A447" s="105" t="s">
        <v>124</v>
      </c>
      <c r="B447" s="112">
        <v>29000</v>
      </c>
      <c r="C447" s="112">
        <v>32000</v>
      </c>
      <c r="D447" s="112">
        <v>40000</v>
      </c>
      <c r="E447" s="112">
        <v>40000</v>
      </c>
      <c r="F447" s="112">
        <v>40000</v>
      </c>
    </row>
    <row r="448" spans="1:6" ht="12.75" x14ac:dyDescent="0.2">
      <c r="A448" s="105" t="s">
        <v>214</v>
      </c>
      <c r="B448" s="112">
        <v>25102.799999999999</v>
      </c>
      <c r="C448" s="112">
        <v>28500</v>
      </c>
      <c r="D448" s="112">
        <v>36500</v>
      </c>
      <c r="E448" s="112">
        <v>36500</v>
      </c>
      <c r="F448" s="112">
        <v>36500</v>
      </c>
    </row>
    <row r="449" spans="1:6" ht="12.75" x14ac:dyDescent="0.2">
      <c r="A449" s="105" t="s">
        <v>129</v>
      </c>
      <c r="B449" s="112">
        <v>17957.8</v>
      </c>
      <c r="C449" s="112">
        <v>19490</v>
      </c>
      <c r="D449" s="112">
        <v>21200</v>
      </c>
      <c r="E449" s="112">
        <v>21200</v>
      </c>
      <c r="F449" s="112">
        <v>21200</v>
      </c>
    </row>
    <row r="450" spans="1:6" ht="12.75" x14ac:dyDescent="0.2">
      <c r="A450" s="105" t="s">
        <v>219</v>
      </c>
      <c r="B450" s="112">
        <v>7970</v>
      </c>
      <c r="C450" s="112">
        <v>5980</v>
      </c>
      <c r="D450" s="112">
        <v>6200</v>
      </c>
      <c r="E450" s="112">
        <v>6200</v>
      </c>
      <c r="F450" s="112">
        <v>6200</v>
      </c>
    </row>
    <row r="451" spans="1:6" ht="12.75" x14ac:dyDescent="0.2">
      <c r="A451" s="105" t="s">
        <v>220</v>
      </c>
      <c r="B451" s="112">
        <v>9987.7999999999993</v>
      </c>
      <c r="C451" s="112">
        <v>13510</v>
      </c>
      <c r="D451" s="112">
        <v>15000</v>
      </c>
      <c r="E451" s="112">
        <v>15000</v>
      </c>
      <c r="F451" s="112">
        <v>15000</v>
      </c>
    </row>
    <row r="452" spans="1:6" ht="12.75" x14ac:dyDescent="0.2">
      <c r="A452" s="105" t="s">
        <v>132</v>
      </c>
      <c r="B452" s="112">
        <v>7145</v>
      </c>
      <c r="C452" s="112">
        <v>9010</v>
      </c>
      <c r="D452" s="112">
        <v>4800</v>
      </c>
      <c r="E452" s="112">
        <v>4800</v>
      </c>
      <c r="F452" s="112">
        <v>4800</v>
      </c>
    </row>
    <row r="453" spans="1:6" ht="12.75" x14ac:dyDescent="0.2">
      <c r="A453" s="105" t="s">
        <v>228</v>
      </c>
      <c r="B453" s="112">
        <v>4150</v>
      </c>
      <c r="C453" s="112">
        <v>2013</v>
      </c>
      <c r="D453" s="112">
        <v>1500</v>
      </c>
      <c r="E453" s="112">
        <v>1500</v>
      </c>
      <c r="F453" s="112">
        <v>1500</v>
      </c>
    </row>
    <row r="454" spans="1:6" ht="12.75" x14ac:dyDescent="0.2">
      <c r="A454" s="105" t="s">
        <v>231</v>
      </c>
      <c r="B454" s="112">
        <v>2995</v>
      </c>
      <c r="C454" s="112">
        <v>6997</v>
      </c>
      <c r="D454" s="112">
        <v>3300</v>
      </c>
      <c r="E454" s="112">
        <v>3300</v>
      </c>
      <c r="F454" s="112">
        <v>3300</v>
      </c>
    </row>
    <row r="455" spans="1:6" ht="12.75" x14ac:dyDescent="0.2">
      <c r="A455" s="138" t="s">
        <v>264</v>
      </c>
      <c r="B455" s="112"/>
      <c r="C455" s="112">
        <v>0</v>
      </c>
      <c r="D455" s="112">
        <v>10500</v>
      </c>
      <c r="E455" s="112">
        <v>10500</v>
      </c>
      <c r="F455" s="112">
        <v>10500</v>
      </c>
    </row>
    <row r="456" spans="1:6" ht="12.75" x14ac:dyDescent="0.2">
      <c r="A456" s="138" t="s">
        <v>265</v>
      </c>
      <c r="B456" s="112"/>
      <c r="C456" s="112">
        <v>0</v>
      </c>
      <c r="D456" s="112">
        <v>10500</v>
      </c>
      <c r="E456" s="112">
        <v>10500</v>
      </c>
      <c r="F456" s="112">
        <v>10500</v>
      </c>
    </row>
    <row r="457" spans="1:6" ht="12.75" x14ac:dyDescent="0.2">
      <c r="A457" s="105" t="s">
        <v>221</v>
      </c>
      <c r="B457" s="112">
        <v>3897.2</v>
      </c>
      <c r="C457" s="112">
        <v>3500</v>
      </c>
      <c r="D457" s="112">
        <v>3000</v>
      </c>
      <c r="E457" s="112">
        <v>3000</v>
      </c>
      <c r="F457" s="112">
        <v>3000</v>
      </c>
    </row>
    <row r="458" spans="1:6" ht="12.75" x14ac:dyDescent="0.2">
      <c r="A458" s="105" t="s">
        <v>138</v>
      </c>
      <c r="B458" s="112">
        <v>3897.2</v>
      </c>
      <c r="C458" s="112">
        <v>3500</v>
      </c>
      <c r="D458" s="112">
        <v>3000</v>
      </c>
      <c r="E458" s="112">
        <v>3000</v>
      </c>
      <c r="F458" s="112">
        <v>3000</v>
      </c>
    </row>
    <row r="459" spans="1:6" ht="12.75" x14ac:dyDescent="0.2">
      <c r="A459" s="105" t="s">
        <v>222</v>
      </c>
      <c r="B459" s="112">
        <v>3897.2</v>
      </c>
      <c r="C459" s="112">
        <v>3500</v>
      </c>
      <c r="D459" s="112">
        <v>3000</v>
      </c>
      <c r="E459" s="112">
        <v>3000</v>
      </c>
      <c r="F459" s="112">
        <v>3000</v>
      </c>
    </row>
    <row r="460" spans="1:6" ht="12.75" x14ac:dyDescent="0.2">
      <c r="A460" s="105" t="s">
        <v>232</v>
      </c>
      <c r="B460" s="105">
        <v>0</v>
      </c>
      <c r="C460" s="112">
        <v>0</v>
      </c>
      <c r="D460" s="112">
        <v>0</v>
      </c>
      <c r="E460" s="112">
        <v>0</v>
      </c>
      <c r="F460" s="112">
        <v>0</v>
      </c>
    </row>
    <row r="461" spans="1:6" ht="12.75" x14ac:dyDescent="0.2">
      <c r="A461" s="105" t="s">
        <v>142</v>
      </c>
      <c r="B461" s="105"/>
      <c r="C461" s="112">
        <v>0</v>
      </c>
      <c r="D461" s="112">
        <v>0</v>
      </c>
      <c r="E461" s="112">
        <v>0</v>
      </c>
      <c r="F461" s="112">
        <v>0</v>
      </c>
    </row>
    <row r="462" spans="1:6" ht="12.75" x14ac:dyDescent="0.2">
      <c r="A462" s="105" t="s">
        <v>233</v>
      </c>
      <c r="B462" s="105"/>
      <c r="C462" s="112">
        <v>0</v>
      </c>
      <c r="D462" s="112">
        <v>0</v>
      </c>
      <c r="E462" s="112">
        <v>0</v>
      </c>
      <c r="F462" s="112">
        <v>0</v>
      </c>
    </row>
    <row r="463" spans="1:6" ht="12.75" x14ac:dyDescent="0.2">
      <c r="A463" s="107" t="s">
        <v>143</v>
      </c>
      <c r="B463" s="107">
        <v>67.19</v>
      </c>
      <c r="C463" s="110">
        <v>0</v>
      </c>
      <c r="D463" s="110">
        <v>0</v>
      </c>
      <c r="E463" s="110">
        <v>0</v>
      </c>
      <c r="F463" s="110">
        <v>0</v>
      </c>
    </row>
    <row r="464" spans="1:6" ht="25.5" x14ac:dyDescent="0.2">
      <c r="A464" s="108" t="s">
        <v>247</v>
      </c>
      <c r="B464" s="108">
        <v>67.19</v>
      </c>
      <c r="C464" s="111">
        <v>0</v>
      </c>
      <c r="D464" s="111">
        <v>0</v>
      </c>
      <c r="E464" s="111">
        <v>0</v>
      </c>
      <c r="F464" s="111">
        <v>0</v>
      </c>
    </row>
    <row r="465" spans="1:6" ht="12.75" x14ac:dyDescent="0.2">
      <c r="A465" s="105" t="s">
        <v>124</v>
      </c>
      <c r="B465" s="105">
        <v>67.19</v>
      </c>
      <c r="C465" s="112">
        <v>0</v>
      </c>
      <c r="D465" s="112">
        <v>0</v>
      </c>
      <c r="E465" s="112">
        <v>0</v>
      </c>
      <c r="F465" s="112">
        <v>0</v>
      </c>
    </row>
    <row r="466" spans="1:6" ht="12.75" x14ac:dyDescent="0.2">
      <c r="A466" s="105" t="s">
        <v>214</v>
      </c>
      <c r="B466" s="105">
        <v>67.19</v>
      </c>
      <c r="C466" s="112">
        <v>0</v>
      </c>
      <c r="D466" s="112">
        <v>0</v>
      </c>
      <c r="E466" s="112">
        <v>0</v>
      </c>
      <c r="F466" s="112">
        <v>0</v>
      </c>
    </row>
    <row r="467" spans="1:6" ht="12.75" x14ac:dyDescent="0.2">
      <c r="A467" s="105" t="s">
        <v>129</v>
      </c>
      <c r="B467" s="105">
        <v>67.19</v>
      </c>
      <c r="C467" s="112">
        <v>0</v>
      </c>
      <c r="D467" s="112">
        <v>0</v>
      </c>
      <c r="E467" s="112">
        <v>0</v>
      </c>
      <c r="F467" s="112">
        <v>0</v>
      </c>
    </row>
    <row r="468" spans="1:6" ht="12.75" x14ac:dyDescent="0.2">
      <c r="A468" s="105" t="s">
        <v>219</v>
      </c>
      <c r="B468" s="105">
        <v>67.19</v>
      </c>
      <c r="C468" s="112">
        <v>0</v>
      </c>
      <c r="D468" s="112">
        <v>0</v>
      </c>
      <c r="E468" s="112">
        <v>0</v>
      </c>
      <c r="F468" s="112">
        <v>0</v>
      </c>
    </row>
    <row r="469" spans="1:6" ht="12.75" x14ac:dyDescent="0.2">
      <c r="A469" s="105" t="s">
        <v>221</v>
      </c>
      <c r="B469" s="105">
        <v>0</v>
      </c>
      <c r="C469" s="112">
        <v>0</v>
      </c>
      <c r="D469" s="112">
        <v>0</v>
      </c>
      <c r="E469" s="112">
        <v>0</v>
      </c>
      <c r="F469" s="112">
        <v>0</v>
      </c>
    </row>
    <row r="470" spans="1:6" ht="12.75" x14ac:dyDescent="0.2">
      <c r="A470" s="105" t="s">
        <v>138</v>
      </c>
      <c r="B470" s="105"/>
      <c r="C470" s="112">
        <v>0</v>
      </c>
      <c r="D470" s="112">
        <v>0</v>
      </c>
      <c r="E470" s="112">
        <v>0</v>
      </c>
      <c r="F470" s="112">
        <v>0</v>
      </c>
    </row>
    <row r="471" spans="1:6" ht="12.75" x14ac:dyDescent="0.2">
      <c r="A471" s="105" t="s">
        <v>222</v>
      </c>
      <c r="B471" s="105"/>
      <c r="C471" s="112">
        <v>0</v>
      </c>
      <c r="D471" s="112">
        <v>0</v>
      </c>
      <c r="E471" s="112">
        <v>0</v>
      </c>
      <c r="F471" s="112">
        <v>0</v>
      </c>
    </row>
  </sheetData>
  <mergeCells count="3">
    <mergeCell ref="B3:F3"/>
    <mergeCell ref="A2:F2"/>
    <mergeCell ref="A1:F1"/>
  </mergeCells>
  <pageMargins left="0.7" right="0.7" top="0.75" bottom="0.75" header="0.3" footer="0.3"/>
  <pageSetup paperSize="9" scale="53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6"/>
  <sheetViews>
    <sheetView workbookViewId="0">
      <selection activeCell="G17" sqref="G1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76" t="s">
        <v>239</v>
      </c>
      <c r="B1" s="176"/>
      <c r="C1" s="176"/>
      <c r="D1" s="176"/>
      <c r="E1" s="176"/>
      <c r="F1" s="176"/>
    </row>
    <row r="2" spans="1:6" ht="18" customHeight="1" x14ac:dyDescent="0.25">
      <c r="A2" s="17"/>
      <c r="B2" s="17"/>
      <c r="C2" s="17"/>
      <c r="D2" s="17"/>
      <c r="E2" s="17"/>
      <c r="F2" s="17"/>
    </row>
    <row r="3" spans="1:6" ht="15.75" customHeight="1" x14ac:dyDescent="0.25">
      <c r="A3" s="176" t="s">
        <v>24</v>
      </c>
      <c r="B3" s="176"/>
      <c r="C3" s="176"/>
      <c r="D3" s="176"/>
      <c r="E3" s="176"/>
      <c r="F3" s="176"/>
    </row>
    <row r="4" spans="1:6" ht="18" x14ac:dyDescent="0.25">
      <c r="A4" s="17"/>
      <c r="B4" s="17"/>
      <c r="C4" s="17"/>
      <c r="D4" s="17"/>
      <c r="E4" s="2"/>
      <c r="F4" s="2"/>
    </row>
    <row r="5" spans="1:6" ht="18" customHeight="1" x14ac:dyDescent="0.25">
      <c r="A5" s="176" t="s">
        <v>56</v>
      </c>
      <c r="B5" s="176"/>
      <c r="C5" s="176"/>
      <c r="D5" s="176"/>
      <c r="E5" s="176"/>
      <c r="F5" s="176"/>
    </row>
    <row r="6" spans="1:6" ht="18" x14ac:dyDescent="0.25">
      <c r="A6" s="17"/>
      <c r="B6" s="17"/>
      <c r="C6" s="17"/>
      <c r="D6" s="17"/>
      <c r="E6" s="2"/>
      <c r="F6" s="2"/>
    </row>
    <row r="7" spans="1:6" ht="25.5" x14ac:dyDescent="0.25">
      <c r="A7" s="15" t="s">
        <v>46</v>
      </c>
      <c r="B7" s="15" t="s">
        <v>237</v>
      </c>
      <c r="C7" s="16" t="s">
        <v>238</v>
      </c>
      <c r="D7" s="16" t="s">
        <v>145</v>
      </c>
      <c r="E7" s="16" t="s">
        <v>85</v>
      </c>
      <c r="F7" s="16" t="s">
        <v>88</v>
      </c>
    </row>
    <row r="8" spans="1:6" x14ac:dyDescent="0.25">
      <c r="A8" s="7" t="s">
        <v>57</v>
      </c>
      <c r="B8" s="4"/>
      <c r="C8" s="5"/>
      <c r="D8" s="5"/>
      <c r="E8" s="5"/>
      <c r="F8" s="5"/>
    </row>
    <row r="9" spans="1:6" ht="25.5" x14ac:dyDescent="0.25">
      <c r="A9" s="7" t="s">
        <v>58</v>
      </c>
      <c r="B9" s="4"/>
      <c r="C9" s="5"/>
      <c r="D9" s="5"/>
      <c r="E9" s="5"/>
      <c r="F9" s="5"/>
    </row>
    <row r="10" spans="1:6" ht="25.5" x14ac:dyDescent="0.25">
      <c r="A10" s="13" t="s">
        <v>59</v>
      </c>
      <c r="B10" s="4"/>
      <c r="C10" s="5"/>
      <c r="D10" s="5"/>
      <c r="E10" s="5"/>
      <c r="F10" s="5"/>
    </row>
    <row r="11" spans="1:6" x14ac:dyDescent="0.25">
      <c r="A11" s="13"/>
      <c r="B11" s="4"/>
      <c r="C11" s="5"/>
      <c r="D11" s="5"/>
      <c r="E11" s="5"/>
      <c r="F11" s="5"/>
    </row>
    <row r="12" spans="1:6" x14ac:dyDescent="0.25">
      <c r="A12" s="7" t="s">
        <v>60</v>
      </c>
      <c r="B12" s="4"/>
      <c r="C12" s="5"/>
      <c r="D12" s="5"/>
      <c r="E12" s="5"/>
      <c r="F12" s="5"/>
    </row>
    <row r="13" spans="1:6" x14ac:dyDescent="0.25">
      <c r="A13" s="18" t="s">
        <v>51</v>
      </c>
      <c r="B13" s="4"/>
      <c r="C13" s="5"/>
      <c r="D13" s="5"/>
      <c r="E13" s="5"/>
      <c r="F13" s="5"/>
    </row>
    <row r="14" spans="1:6" x14ac:dyDescent="0.25">
      <c r="A14" s="8" t="s">
        <v>52</v>
      </c>
      <c r="B14" s="4"/>
      <c r="C14" s="5"/>
      <c r="D14" s="5"/>
      <c r="E14" s="5"/>
      <c r="F14" s="6"/>
    </row>
    <row r="15" spans="1:6" x14ac:dyDescent="0.25">
      <c r="A15" s="18" t="s">
        <v>53</v>
      </c>
      <c r="B15" s="4"/>
      <c r="C15" s="5"/>
      <c r="D15" s="5"/>
      <c r="E15" s="5"/>
      <c r="F15" s="6"/>
    </row>
    <row r="16" spans="1:6" x14ac:dyDescent="0.25">
      <c r="A16" s="8" t="s">
        <v>54</v>
      </c>
      <c r="B16" s="4"/>
      <c r="C16" s="5"/>
      <c r="D16" s="5"/>
      <c r="E16" s="5"/>
      <c r="F16" s="6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workbookViewId="0">
      <selection activeCell="B2" sqref="B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76" t="s">
        <v>239</v>
      </c>
      <c r="B1" s="176"/>
      <c r="C1" s="176"/>
      <c r="D1" s="176"/>
      <c r="E1" s="176"/>
      <c r="F1" s="176"/>
      <c r="G1" s="176"/>
      <c r="H1" s="176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76" t="s">
        <v>24</v>
      </c>
      <c r="B3" s="176"/>
      <c r="C3" s="176"/>
      <c r="D3" s="176"/>
      <c r="E3" s="176"/>
      <c r="F3" s="176"/>
      <c r="G3" s="176"/>
      <c r="H3" s="176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76" t="s">
        <v>55</v>
      </c>
      <c r="B5" s="176"/>
      <c r="C5" s="176"/>
      <c r="D5" s="176"/>
      <c r="E5" s="176"/>
      <c r="F5" s="176"/>
      <c r="G5" s="176"/>
      <c r="H5" s="176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ht="25.5" x14ac:dyDescent="0.25">
      <c r="A7" s="16" t="s">
        <v>5</v>
      </c>
      <c r="B7" s="15" t="s">
        <v>6</v>
      </c>
      <c r="C7" s="15" t="s">
        <v>34</v>
      </c>
      <c r="D7" s="15" t="s">
        <v>237</v>
      </c>
      <c r="E7" s="16" t="s">
        <v>238</v>
      </c>
      <c r="F7" s="16" t="s">
        <v>145</v>
      </c>
      <c r="G7" s="16" t="s">
        <v>85</v>
      </c>
      <c r="H7" s="16" t="s">
        <v>88</v>
      </c>
    </row>
    <row r="8" spans="1:8" x14ac:dyDescent="0.25">
      <c r="A8" s="21"/>
      <c r="B8" s="22"/>
      <c r="C8" s="20" t="s">
        <v>57</v>
      </c>
      <c r="D8" s="22"/>
      <c r="E8" s="21"/>
      <c r="F8" s="21"/>
      <c r="G8" s="21"/>
      <c r="H8" s="21"/>
    </row>
    <row r="9" spans="1:8" ht="25.5" x14ac:dyDescent="0.25">
      <c r="A9" s="7">
        <v>8</v>
      </c>
      <c r="B9" s="7"/>
      <c r="C9" s="7" t="s">
        <v>21</v>
      </c>
      <c r="D9" s="4"/>
      <c r="E9" s="5"/>
      <c r="F9" s="5"/>
      <c r="G9" s="5"/>
      <c r="H9" s="5"/>
    </row>
    <row r="10" spans="1:8" x14ac:dyDescent="0.25">
      <c r="A10" s="7"/>
      <c r="B10" s="11">
        <v>84</v>
      </c>
      <c r="C10" s="11" t="s">
        <v>26</v>
      </c>
      <c r="D10" s="4"/>
      <c r="E10" s="5"/>
      <c r="F10" s="5"/>
      <c r="G10" s="5"/>
      <c r="H10" s="5"/>
    </row>
    <row r="11" spans="1:8" x14ac:dyDescent="0.25">
      <c r="A11" s="7"/>
      <c r="B11" s="11"/>
      <c r="C11" s="23"/>
      <c r="D11" s="4"/>
      <c r="E11" s="5"/>
      <c r="F11" s="5"/>
      <c r="G11" s="5"/>
      <c r="H11" s="5"/>
    </row>
    <row r="12" spans="1:8" x14ac:dyDescent="0.25">
      <c r="A12" s="7"/>
      <c r="B12" s="11"/>
      <c r="C12" s="20" t="s">
        <v>60</v>
      </c>
      <c r="D12" s="4"/>
      <c r="E12" s="5"/>
      <c r="F12" s="5"/>
      <c r="G12" s="5"/>
      <c r="H12" s="5"/>
    </row>
    <row r="13" spans="1:8" ht="25.5" x14ac:dyDescent="0.25">
      <c r="A13" s="9">
        <v>5</v>
      </c>
      <c r="B13" s="10"/>
      <c r="C13" s="18" t="s">
        <v>22</v>
      </c>
      <c r="D13" s="4"/>
      <c r="E13" s="5"/>
      <c r="F13" s="5"/>
      <c r="G13" s="5"/>
      <c r="H13" s="5"/>
    </row>
    <row r="14" spans="1:8" ht="25.5" x14ac:dyDescent="0.25">
      <c r="A14" s="11"/>
      <c r="B14" s="11">
        <v>54</v>
      </c>
      <c r="C14" s="19" t="s">
        <v>27</v>
      </c>
      <c r="D14" s="4"/>
      <c r="E14" s="5"/>
      <c r="F14" s="5"/>
      <c r="G14" s="5"/>
      <c r="H14" s="6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Uvod</vt:lpstr>
      <vt:lpstr>SAŽETAK</vt:lpstr>
      <vt:lpstr> Račun prihoda i rashoda</vt:lpstr>
      <vt:lpstr>Prihodi i rashodi po izvorima</vt:lpstr>
      <vt:lpstr>Rashodi prema funkcijskoj kl</vt:lpstr>
      <vt:lpstr>Posebni dio</vt:lpstr>
      <vt:lpstr>Račun financiranja po izvorima</vt:lpstr>
      <vt:lpstr>Račun financiranja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</cp:lastModifiedBy>
  <cp:lastPrinted>2025-12-11T09:47:48Z</cp:lastPrinted>
  <dcterms:created xsi:type="dcterms:W3CDTF">2022-08-12T12:51:27Z</dcterms:created>
  <dcterms:modified xsi:type="dcterms:W3CDTF">2025-12-11T11:41:14Z</dcterms:modified>
</cp:coreProperties>
</file>