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ita\Desktop\3 ŠO\"/>
    </mc:Choice>
  </mc:AlternateContent>
  <xr:revisionPtr revIDLastSave="0" documentId="8_{723EA0A7-D0BA-42E1-AA47-86DC5D2152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vod" sheetId="12" r:id="rId1"/>
    <sheet name="SAŽETAK" sheetId="10" r:id="rId2"/>
    <sheet name=" Račun prihoda i rashoda" sheetId="3" r:id="rId3"/>
    <sheet name="Prihodi i rashodi po izvorima" sheetId="8" r:id="rId4"/>
    <sheet name="Rashodi prema funkcijskoj kl" sheetId="5" r:id="rId5"/>
    <sheet name="Posebni dio" sheetId="14" r:id="rId6"/>
    <sheet name="Račun financiranja" sheetId="6" r:id="rId7"/>
    <sheet name="Račun financiranja po izvorima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0" l="1"/>
  <c r="G7" i="10"/>
  <c r="E11" i="3"/>
  <c r="E10" i="3" s="1"/>
  <c r="F10" i="3" s="1"/>
  <c r="E25" i="3"/>
  <c r="E24" i="3" s="1"/>
  <c r="D25" i="3"/>
  <c r="D24" i="3" s="1"/>
  <c r="B40" i="8"/>
  <c r="D40" i="8" s="1"/>
  <c r="C40" i="8"/>
  <c r="D41" i="8"/>
  <c r="C11" i="8"/>
  <c r="G10" i="10"/>
  <c r="H10" i="10" s="1"/>
  <c r="C168" i="14"/>
  <c r="B168" i="14"/>
  <c r="C151" i="14"/>
  <c r="B151" i="14"/>
  <c r="C102" i="14"/>
  <c r="B102" i="14"/>
  <c r="C60" i="14"/>
  <c r="B60" i="14"/>
  <c r="D201" i="14"/>
  <c r="D200" i="14"/>
  <c r="D199" i="14"/>
  <c r="D190" i="14"/>
  <c r="D189" i="14"/>
  <c r="D188" i="14"/>
  <c r="D180" i="14"/>
  <c r="D179" i="14"/>
  <c r="D178" i="14"/>
  <c r="D177" i="14"/>
  <c r="D176" i="14"/>
  <c r="D175" i="14"/>
  <c r="D174" i="14"/>
  <c r="D173" i="14"/>
  <c r="D172" i="14"/>
  <c r="C171" i="14"/>
  <c r="D171" i="14" s="1"/>
  <c r="B138" i="14"/>
  <c r="B137" i="14" s="1"/>
  <c r="C139" i="14"/>
  <c r="C138" i="14" s="1"/>
  <c r="D136" i="14"/>
  <c r="C135" i="14"/>
  <c r="D135" i="14" s="1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20" i="14"/>
  <c r="D119" i="14"/>
  <c r="D118" i="14"/>
  <c r="D117" i="14"/>
  <c r="C116" i="14"/>
  <c r="D116" i="14" s="1"/>
  <c r="C78" i="14"/>
  <c r="D78" i="14" s="1"/>
  <c r="D79" i="14"/>
  <c r="D80" i="14"/>
  <c r="D81" i="14"/>
  <c r="D101" i="14"/>
  <c r="D100" i="14"/>
  <c r="D99" i="14"/>
  <c r="D98" i="14"/>
  <c r="D97" i="14"/>
  <c r="D96" i="14"/>
  <c r="D95" i="14"/>
  <c r="C94" i="14"/>
  <c r="D94" i="14" s="1"/>
  <c r="D93" i="14"/>
  <c r="D92" i="14"/>
  <c r="D91" i="14"/>
  <c r="D90" i="14"/>
  <c r="D89" i="14"/>
  <c r="D88" i="14"/>
  <c r="D87" i="14"/>
  <c r="D86" i="14"/>
  <c r="D85" i="14"/>
  <c r="D84" i="14"/>
  <c r="D83" i="14"/>
  <c r="D82" i="14"/>
  <c r="D62" i="14"/>
  <c r="D61" i="14"/>
  <c r="D59" i="14"/>
  <c r="D58" i="14"/>
  <c r="D57" i="14"/>
  <c r="D56" i="14"/>
  <c r="D55" i="14"/>
  <c r="D54" i="14"/>
  <c r="D53" i="14"/>
  <c r="D52" i="14"/>
  <c r="D51" i="14"/>
  <c r="C50" i="14"/>
  <c r="D50" i="14" s="1"/>
  <c r="D198" i="14"/>
  <c r="D197" i="14"/>
  <c r="D196" i="14"/>
  <c r="D195" i="14"/>
  <c r="D194" i="14"/>
  <c r="D193" i="14"/>
  <c r="C192" i="14"/>
  <c r="D187" i="14"/>
  <c r="D186" i="14" s="1"/>
  <c r="C186" i="14"/>
  <c r="B186" i="14"/>
  <c r="D185" i="14"/>
  <c r="D184" i="14"/>
  <c r="D183" i="14"/>
  <c r="D182" i="14" s="1"/>
  <c r="C182" i="14"/>
  <c r="B182" i="14"/>
  <c r="D170" i="14"/>
  <c r="D169" i="14"/>
  <c r="D167" i="14"/>
  <c r="D166" i="14"/>
  <c r="D165" i="14"/>
  <c r="D164" i="14"/>
  <c r="D163" i="14"/>
  <c r="C162" i="14"/>
  <c r="B162" i="14"/>
  <c r="D161" i="14"/>
  <c r="D160" i="14"/>
  <c r="D159" i="14"/>
  <c r="D158" i="14"/>
  <c r="D157" i="14"/>
  <c r="D156" i="14"/>
  <c r="D155" i="14"/>
  <c r="D154" i="14"/>
  <c r="D153" i="14"/>
  <c r="C152" i="14"/>
  <c r="B152" i="14"/>
  <c r="D150" i="14"/>
  <c r="D149" i="14"/>
  <c r="D148" i="14"/>
  <c r="D147" i="14"/>
  <c r="D146" i="14"/>
  <c r="D145" i="14"/>
  <c r="D144" i="14"/>
  <c r="D143" i="14"/>
  <c r="D142" i="14"/>
  <c r="C141" i="14"/>
  <c r="C140" i="14" s="1"/>
  <c r="B141" i="14"/>
  <c r="B140" i="14" s="1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C103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C8" i="14"/>
  <c r="D8" i="14" s="1"/>
  <c r="D13" i="5"/>
  <c r="D12" i="5"/>
  <c r="D11" i="5"/>
  <c r="H11" i="10"/>
  <c r="H8" i="10"/>
  <c r="H7" i="10"/>
  <c r="F18" i="3"/>
  <c r="F17" i="3"/>
  <c r="F16" i="3"/>
  <c r="F13" i="3"/>
  <c r="D38" i="8"/>
  <c r="D39" i="8"/>
  <c r="D42" i="8"/>
  <c r="D43" i="8"/>
  <c r="D44" i="8"/>
  <c r="D45" i="8"/>
  <c r="D46" i="8"/>
  <c r="D31" i="8"/>
  <c r="D32" i="8"/>
  <c r="D33" i="8"/>
  <c r="D34" i="8"/>
  <c r="D35" i="8"/>
  <c r="D36" i="8"/>
  <c r="D37" i="8"/>
  <c r="D12" i="8"/>
  <c r="D13" i="8"/>
  <c r="D14" i="8"/>
  <c r="D15" i="8"/>
  <c r="D16" i="8"/>
  <c r="D17" i="8"/>
  <c r="D18" i="8"/>
  <c r="D19" i="8"/>
  <c r="C30" i="8"/>
  <c r="C10" i="8"/>
  <c r="F24" i="3" l="1"/>
  <c r="F11" i="3"/>
  <c r="F25" i="3"/>
  <c r="H13" i="10"/>
  <c r="C6" i="14"/>
  <c r="B6" i="14"/>
  <c r="D102" i="14"/>
  <c r="D60" i="14"/>
  <c r="D168" i="14"/>
  <c r="D139" i="14"/>
  <c r="D138" i="14" s="1"/>
  <c r="D137" i="14" s="1"/>
  <c r="C49" i="14"/>
  <c r="D49" i="14" s="1"/>
  <c r="C181" i="14"/>
  <c r="B181" i="14"/>
  <c r="D152" i="14"/>
  <c r="D141" i="14"/>
  <c r="D140" i="14" s="1"/>
  <c r="D162" i="14"/>
  <c r="D181" i="14"/>
  <c r="D103" i="14"/>
  <c r="D192" i="14"/>
  <c r="C7" i="14"/>
  <c r="C137" i="14"/>
  <c r="C191" i="14"/>
  <c r="D191" i="14" s="1"/>
  <c r="G13" i="10"/>
  <c r="D151" i="14" l="1"/>
  <c r="D7" i="14"/>
  <c r="D6" i="14" l="1"/>
  <c r="C29" i="8" l="1"/>
  <c r="B30" i="8"/>
  <c r="D30" i="8" s="1"/>
  <c r="B11" i="8"/>
  <c r="D11" i="8" s="1"/>
  <c r="B10" i="8" l="1"/>
  <c r="D10" i="8" s="1"/>
  <c r="B29" i="8"/>
  <c r="D29" i="8" s="1"/>
  <c r="F36" i="10" l="1"/>
  <c r="G36" i="10" s="1"/>
  <c r="H33" i="10" s="1"/>
  <c r="H36" i="10" s="1"/>
  <c r="H20" i="10"/>
  <c r="G20" i="10"/>
  <c r="F20" i="10"/>
  <c r="G21" i="10" l="1"/>
  <c r="G27" i="10" s="1"/>
  <c r="G28" i="10" s="1"/>
  <c r="H21" i="10"/>
  <c r="H27" i="10" s="1"/>
  <c r="H28" i="10" s="1"/>
  <c r="F21" i="10" l="1"/>
  <c r="F27" i="10" s="1"/>
  <c r="F28" i="10" s="1"/>
</calcChain>
</file>

<file path=xl/sharedStrings.xml><?xml version="1.0" encoding="utf-8"?>
<sst xmlns="http://schemas.openxmlformats.org/spreadsheetml/2006/main" count="367" uniqueCount="200">
  <si>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</si>
  <si>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</si>
  <si>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</si>
  <si>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</si>
  <si>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</si>
  <si>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</si>
  <si>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</si>
  <si>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</si>
  <si>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</si>
  <si>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</si>
  <si>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</si>
  <si>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</si>
  <si>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</si>
  <si>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</si>
  <si>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</si>
  <si>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</si>
  <si>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</si>
  <si>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</si>
  <si>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</si>
  <si>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</si>
  <si>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</si>
  <si>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</si>
  <si>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</si>
  <si>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</si>
  <si>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</si>
  <si>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</si>
  <si>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</si>
  <si>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</si>
  <si>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</si>
  <si>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</si>
  <si>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</si>
  <si>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</si>
  <si>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</si>
  <si>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</si>
  <si>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</si>
  <si>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</si>
  <si>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</si>
  <si>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</si>
  <si>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</si>
  <si>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</si>
  <si>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</si>
  <si>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</si>
  <si>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</si>
  <si>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</si>
  <si>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</si>
  <si>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</si>
  <si>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</si>
  <si>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</si>
  <si>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</si>
  <si>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</si>
  <si>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</si>
  <si>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</si>
  <si>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</si>
  <si>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</si>
  <si>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</si>
  <si>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</si>
  <si>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</si>
  <si>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</si>
  <si>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</si>
  <si>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</si>
  <si>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</si>
  <si>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</si>
  <si>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</si>
  <si>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</si>
  <si>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</si>
  <si>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</si>
  <si>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</si>
  <si>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</si>
  <si>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</si>
  <si>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</si>
  <si>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Prihodi od financijske imovine </t>
  </si>
  <si>
    <t>Prihodi od upravnih i administivnih pristojbi</t>
  </si>
  <si>
    <t>Financijski rashodi</t>
  </si>
  <si>
    <t>Nakndae građanima</t>
  </si>
  <si>
    <t>4 Rashodi za nabavu nefinancijske imovine</t>
  </si>
  <si>
    <t>Prihodi od prodaje proizvoda i robe te pruženih usluga</t>
  </si>
  <si>
    <t>Tekuće donacije</t>
  </si>
  <si>
    <t>BROJČANA OZNAKA I NAZIV</t>
  </si>
  <si>
    <t>09 OBRAZOVANJE</t>
  </si>
  <si>
    <t>091 Predškolsko I osnovno obrazovanje</t>
  </si>
  <si>
    <r>
      <rPr>
        <b/>
        <sz val="14"/>
        <color theme="1"/>
        <rFont val="Times New Roman"/>
        <family val="1"/>
        <charset val="238"/>
      </rPr>
      <t>OSNOVNA ŠKOLA LAPAD</t>
    </r>
    <r>
      <rPr>
        <sz val="11"/>
        <color theme="1"/>
        <rFont val="Times New Roman"/>
        <family val="1"/>
        <charset val="238"/>
      </rPr>
      <t xml:space="preserve">
Od Batale 14 | 20 000 Dubrovnik | e-mail: tajnistvo@os-lapad-du.skole.hr
Tel: 020/356-100 | OIB: 65525385872 | ŠIFRA: 19-018-002
REPUBLIKA HRVATSKA | DUBROVAČKO-NERETVANSKA ŽUPANIJA | GRAD DUBROVNIK</t>
    </r>
  </si>
  <si>
    <t>11 Opći prihodi i primici</t>
  </si>
  <si>
    <t>Proračun za 2025.</t>
  </si>
  <si>
    <t>Plan za 2025.</t>
  </si>
  <si>
    <t>Projekcija 
za 2027.</t>
  </si>
  <si>
    <t xml:space="preserve">REBALANS FINANCIJSKOG PLANA PRORAČUNSKOG KORISNIKA JEDINICE LOKALNE I PODRUČNE (REGIONALNE) SAMOUPRAVE 
</t>
  </si>
  <si>
    <t>Povećanje/smanjenje</t>
  </si>
  <si>
    <t>Novi plan 2025.</t>
  </si>
  <si>
    <t>35 Vlastiti prihodi</t>
  </si>
  <si>
    <t>99 Višak /manjak proračunskik  korisnika</t>
  </si>
  <si>
    <t>41 Potpore za decentralizirane izdatke</t>
  </si>
  <si>
    <t xml:space="preserve">52 Namjenske tekuće pomoći </t>
  </si>
  <si>
    <t xml:space="preserve">54 EU fondovi - Pomoći </t>
  </si>
  <si>
    <t>59 Pomoći iz državnog proračuna za plaće te ostale rashode za zaposlene</t>
  </si>
  <si>
    <t>65 Donacije i ostali namjenski prihodi</t>
  </si>
  <si>
    <t>99 Višak /manjak prihoda proračunskih   korisnika</t>
  </si>
  <si>
    <t>59 Pomoći iz dr.pr.za plaće te ostale rashode za zaposlene</t>
  </si>
  <si>
    <t>65 Donacije</t>
  </si>
  <si>
    <t>41 Opći prihodi i primici</t>
  </si>
  <si>
    <t>99 Višak/manjak prihoda proračunskih korisnika</t>
  </si>
  <si>
    <t>URBROJ: 2117-1-129-03-25-1</t>
  </si>
  <si>
    <r>
      <t>PRIJEDLOG REBALANSA FINANCIJSKOG PLANA ZA 2025.GODINU</t>
    </r>
    <r>
      <rPr>
        <b/>
        <sz val="20"/>
        <color theme="1"/>
        <rFont val="Calibri"/>
        <family val="2"/>
        <scheme val="minor"/>
      </rPr>
      <t xml:space="preserve">
</t>
    </r>
    <r>
      <rPr>
        <sz val="20"/>
        <color theme="1"/>
        <rFont val="Calibri"/>
        <family val="2"/>
        <charset val="238"/>
        <scheme val="minor"/>
      </rPr>
      <t>Dubrovnik, 26. rujna 2025.godine</t>
    </r>
  </si>
  <si>
    <t>18054001 MATERIJALNI I FINANCIJSKI RASHODI</t>
  </si>
  <si>
    <t>Izvor: 31 Potpore za decentralizirane izdatke</t>
  </si>
  <si>
    <t>32111 Dnevnice za službeni put u zemlji</t>
  </si>
  <si>
    <t>32113 Naknade za smještaj na službenom putu u zemlji</t>
  </si>
  <si>
    <t>32115 Naknade za prijevoz na službenom putu u zemlji</t>
  </si>
  <si>
    <t>32131 Seminari, savjetovanja i simpoziji</t>
  </si>
  <si>
    <t>32132 Tečajevi i stručni ispiti</t>
  </si>
  <si>
    <t>32211 Uredski materijal</t>
  </si>
  <si>
    <t>32212 Literatura (publikacije, časopisi, glasila, knjige i ostalo)</t>
  </si>
  <si>
    <t>32214 Materijal i sredstva za čišćenje i održavanje</t>
  </si>
  <si>
    <t>32216 Materijal za higijenske potrebe i njegu</t>
  </si>
  <si>
    <t>32219 Ostali materijal za potrebe redovnog poslovanja</t>
  </si>
  <si>
    <t>32226 Lijekovi</t>
  </si>
  <si>
    <t>32233 Plin</t>
  </si>
  <si>
    <t>32234 Motorni benzin i dizel gorivo</t>
  </si>
  <si>
    <t>32241 Materijal i dijelovi za tekuće i inveticijsko održavanje građevinskih objekata</t>
  </si>
  <si>
    <t>32242 Materijal i dijelovi za tekuće i investicijsko održavanje postrojenja i opreme</t>
  </si>
  <si>
    <t>32271 Službena, radna i zaštitna odjeća i obuća</t>
  </si>
  <si>
    <t>32311 Usluge telefona, telefaksa</t>
  </si>
  <si>
    <t>32313 Poštarina (pisma, tiskanice i sl.)</t>
  </si>
  <si>
    <t>32321 Usluge tekućeg i investicijskog održavanja građevinskih objekata</t>
  </si>
  <si>
    <t>32322 Usluge tekućeg i investicijskog održavanja postrojenja i opreme</t>
  </si>
  <si>
    <t>32329 Ostale usluge tekućeg i investicijskog održavanja</t>
  </si>
  <si>
    <t>32341 Opskrba vodom</t>
  </si>
  <si>
    <t>32342 Iznošenje i odvoz smeća</t>
  </si>
  <si>
    <t>32343 Deratizacija i dezinsekcija</t>
  </si>
  <si>
    <t>32344 Dimnjačarske i ekološke usluge</t>
  </si>
  <si>
    <t>32349 Ostale komunalne usluge</t>
  </si>
  <si>
    <t>32361 Obvezni i preventivni zdravstveni pregledi zaposlenika</t>
  </si>
  <si>
    <t>32371 Autorski ugovor</t>
  </si>
  <si>
    <t>32379 Ostale intelektualne usluge</t>
  </si>
  <si>
    <t>32381 Usluge ažuriranja računalnih baza</t>
  </si>
  <si>
    <t>32389 Ostale računalne usluge</t>
  </si>
  <si>
    <t>32391 Grafičke i tiskarske usluge, usluge kopiranja i uvezivanja i slično</t>
  </si>
  <si>
    <t>32396 Usluge čuvanja imovine i osoba</t>
  </si>
  <si>
    <t>32399 Ostale nespomenute usluge</t>
  </si>
  <si>
    <t>32922 Premije osiguranja ostale imovine</t>
  </si>
  <si>
    <t>32931 Reprezentacija</t>
  </si>
  <si>
    <t>32941 Tuzemne članarine</t>
  </si>
  <si>
    <t>32959 Ostale pristojbe i naknade</t>
  </si>
  <si>
    <t>32999 Ostali nespomenuti rashodi poslovanja</t>
  </si>
  <si>
    <t>34312 Usluge platnog prometa</t>
  </si>
  <si>
    <t>18055002 OSTALI PROJEKTI U OSNOVNOM ŠKOLSTVU</t>
  </si>
  <si>
    <t>Izvor: 11 Opći prihodi i primici</t>
  </si>
  <si>
    <t>31111 Plaće za zaposlene</t>
  </si>
  <si>
    <t>31212 Nagrade</t>
  </si>
  <si>
    <t>31213 Darovi</t>
  </si>
  <si>
    <t>31215 Naknade za bolest, invalidnost i smrtni slučaj</t>
  </si>
  <si>
    <t>31216 Regres za godišnji odmor</t>
  </si>
  <si>
    <t>31321 Doprinosi za obvezno zdravstveno osiguranje</t>
  </si>
  <si>
    <t>32231 Električna energija</t>
  </si>
  <si>
    <t>32239 Ostali materijali za proizvodnju energije (ugljen, drva, teško ulje)</t>
  </si>
  <si>
    <t>37221 Sufinanciranje cijene prijevoza</t>
  </si>
  <si>
    <t>37229 Ostale naknade</t>
  </si>
  <si>
    <t>42271 Uređaji</t>
  </si>
  <si>
    <t>18055006 PRODUŽENI BORAVAK</t>
  </si>
  <si>
    <t>32121 Naknade za prijevoz na posao i s posla</t>
  </si>
  <si>
    <t>32373 Usluge odvjetnika i pravnog savjetovanja</t>
  </si>
  <si>
    <t>18055021 TEKUĆE I INVESTICIJSKO ODRŽAVANJE IZNAD MINIMALNOG STANDARDA</t>
  </si>
  <si>
    <t>18055023 STRUČNO RAZVOJNE SLUŽBE</t>
  </si>
  <si>
    <t>18055036 ASISTENT U NASTAVI</t>
  </si>
  <si>
    <t>Izvor: 44 EU fondovi-pomoći</t>
  </si>
  <si>
    <t>18055037 SUFINANCIRANJE ŠKOLSKOG ŠPORTA</t>
  </si>
  <si>
    <t>32372 Ugovori o djelu</t>
  </si>
  <si>
    <t>18055040 SHEMA ŠKOLSKOG VOĆA</t>
  </si>
  <si>
    <t>32224 Namirnice</t>
  </si>
  <si>
    <t>Izvor: 42 Namjenske tekuće pomoći</t>
  </si>
  <si>
    <t>18056002 ŠKOLSKA OPREMA</t>
  </si>
  <si>
    <t>42211 Računala i računalna oprema</t>
  </si>
  <si>
    <t>42212 Uredski namještaj</t>
  </si>
  <si>
    <t>42231 Oprema za grijanje, ventilaciju i hlađenje</t>
  </si>
  <si>
    <t>42239 Ostala oprema za održavanje i zaštitu</t>
  </si>
  <si>
    <t>42411 Knjige u knjižnici</t>
  </si>
  <si>
    <t>42621 Ulaganje u računalne programe</t>
  </si>
  <si>
    <t xml:space="preserve">REBALANS FINANCIJSKOG PLANA PRORAČUNSKOG KORISNIKA JEDINICE LOKALNE I PODRUČNE (REGIONALNE) SAMOUPRAVE </t>
  </si>
  <si>
    <t>11927 OŠ LAPAD
Osnovnoškolsko obrazovanje</t>
  </si>
  <si>
    <t>Račun i vrsta rashoda/ izdataka</t>
  </si>
  <si>
    <t>18054004 REDOVNA DJELATNOST OSNOVNOG OBRAZOVANJA</t>
  </si>
  <si>
    <t>Izvor: 49 Pomoći iz državnog proračuna za plaće te ostale rashode za zaposlene</t>
  </si>
  <si>
    <t>31214 Otpremnine</t>
  </si>
  <si>
    <t>32955 Novčana naknada poslodavca zbog nezapošljavanja osoba s invaliditetom</t>
  </si>
  <si>
    <t>Izvor: 25 Vlastiti prihodi proračunskih korisnika</t>
  </si>
  <si>
    <t>Izvor: 55 Donacije i ostali namjenski prihodi proračunskih korisnika</t>
  </si>
  <si>
    <t>32251 Sitni inventar</t>
  </si>
  <si>
    <t>32373 Ugovor o djelu</t>
  </si>
  <si>
    <t>37219 Ostale naknade iz proračuna u novcu</t>
  </si>
  <si>
    <t>38129 Ostale tekuće donacije u naravi</t>
  </si>
  <si>
    <t>Izvor: 99 Višak/manjak prihoda proračunskih korisnika</t>
  </si>
  <si>
    <t>32131 Stručno usavršavanja</t>
  </si>
  <si>
    <t>32210 Literatura (publikacije, časopisi, glasila, knjige i ostalo)</t>
  </si>
  <si>
    <t>32211 Literatura (publikacije, časopisi, glasila, knjige i ostalo)</t>
  </si>
  <si>
    <t>32141 Naknada za korištenje privatnog automobila u službene svrhe</t>
  </si>
  <si>
    <t>32363 Laboratorijske usluge</t>
  </si>
  <si>
    <t>32319 Ostale usluge za komunikaciju i prijevoz</t>
  </si>
  <si>
    <t>18055039 NABAVA ŠKOLSKIH UDŽBENIKA</t>
  </si>
  <si>
    <t>18055043 PREHRANA ZA UČENIKE U OSNOVNIM ŠKOLAMA</t>
  </si>
  <si>
    <t>18057001 ŠKOLSKA OPREMA</t>
  </si>
  <si>
    <t>KLASA: 400-01/25-01/6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</si>
</sst>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5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0"/>
      <color rgb="FF000000"/>
      <name val="Verdana"/>
      <family val="2"/>
      <charset val="238"/>
    </font>
    <font>
      <sz val="9"/>
      <color theme="1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rgb="FF0000FF"/>
      <name val="Arial"/>
      <family val="2"/>
      <charset val="238"/>
    </font>
    <font>
      <sz val="9"/>
      <color rgb="FFFF0000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/>
      <top style="thin">
        <color rgb="FFB2B2B2"/>
      </top>
      <bottom style="thin">
        <color rgb="FFB2B2B2"/>
      </bottom>
      <diagonal/>
    </border>
  </borders>
  <cellStyleXfs count="17">
    <xf numFmtId="0" fontId="0" fillId="0" borderId="0"/>
    <xf numFmtId="0" fontId="6" fillId="0" borderId="0"/>
    <xf numFmtId="0" fontId="12" fillId="0" borderId="0"/>
    <xf numFmtId="0" fontId="3" fillId="0" borderId="0"/>
    <xf numFmtId="0" fontId="13" fillId="0" borderId="0"/>
    <xf numFmtId="44" fontId="13" fillId="0" borderId="0" applyFont="0" applyFill="0" applyBorder="0" applyAlignment="0" applyProtection="0"/>
    <xf numFmtId="0" fontId="14" fillId="0" borderId="0"/>
    <xf numFmtId="0" fontId="16" fillId="8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7" borderId="0" applyNumberFormat="0" applyBorder="0" applyAlignment="0" applyProtection="0"/>
    <xf numFmtId="0" fontId="15" fillId="0" borderId="0"/>
    <xf numFmtId="0" fontId="14" fillId="5" borderId="6" applyNumberFormat="0" applyAlignment="0" applyProtection="0"/>
    <xf numFmtId="44" fontId="13" fillId="0" borderId="0" applyFont="0" applyFill="0" applyBorder="0" applyAlignment="0" applyProtection="0"/>
    <xf numFmtId="0" fontId="21" fillId="9" borderId="9" applyNumberFormat="0" applyFont="0" applyAlignment="0" applyProtection="0"/>
    <xf numFmtId="0" fontId="21" fillId="10" borderId="0" applyNumberFormat="0" applyBorder="0" applyAlignment="0" applyProtection="0"/>
  </cellStyleXfs>
  <cellXfs count="227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/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/>
    <xf numFmtId="0" fontId="12" fillId="2" borderId="3" xfId="0" applyNumberFormat="1" applyFont="1" applyFill="1" applyBorder="1" applyAlignment="1" applyProtection="1">
      <alignment horizontal="left" vertical="center" wrapText="1"/>
    </xf>
    <xf numFmtId="0" fontId="0" fillId="0" borderId="0" xfId="0" applyFont="1"/>
    <xf numFmtId="3" fontId="31" fillId="2" borderId="3" xfId="0" applyNumberFormat="1" applyFont="1" applyFill="1" applyBorder="1" applyAlignment="1">
      <alignment horizontal="right"/>
    </xf>
    <xf numFmtId="3" fontId="31" fillId="2" borderId="3" xfId="0" applyNumberFormat="1" applyFont="1" applyFill="1" applyBorder="1" applyAlignment="1" applyProtection="1">
      <alignment horizontal="right" wrapText="1"/>
    </xf>
    <xf numFmtId="0" fontId="32" fillId="2" borderId="3" xfId="0" applyNumberFormat="1" applyFont="1" applyFill="1" applyBorder="1" applyAlignment="1" applyProtection="1">
      <alignment horizontal="left" vertical="center" wrapText="1"/>
    </xf>
    <xf numFmtId="0" fontId="33" fillId="2" borderId="3" xfId="0" quotePrefix="1" applyFont="1" applyFill="1" applyBorder="1" applyAlignment="1">
      <alignment horizontal="left" vertical="center" wrapText="1"/>
    </xf>
    <xf numFmtId="0" fontId="32" fillId="2" borderId="3" xfId="0" quotePrefix="1" applyFont="1" applyFill="1" applyBorder="1" applyAlignment="1">
      <alignment horizontal="left" vertical="center"/>
    </xf>
    <xf numFmtId="0" fontId="34" fillId="2" borderId="3" xfId="0" applyNumberFormat="1" applyFont="1" applyFill="1" applyBorder="1" applyAlignment="1" applyProtection="1">
      <alignment horizontal="left" vertical="center"/>
    </xf>
    <xf numFmtId="0" fontId="34" fillId="2" borderId="3" xfId="0" applyNumberFormat="1" applyFont="1" applyFill="1" applyBorder="1" applyAlignment="1" applyProtection="1">
      <alignment vertical="center" wrapText="1"/>
    </xf>
    <xf numFmtId="0" fontId="32" fillId="2" borderId="3" xfId="0" applyNumberFormat="1" applyFont="1" applyFill="1" applyBorder="1" applyAlignment="1" applyProtection="1">
      <alignment vertical="center" wrapText="1"/>
    </xf>
    <xf numFmtId="3" fontId="31" fillId="9" borderId="9" xfId="15" applyNumberFormat="1" applyFont="1" applyAlignment="1">
      <alignment horizontal="right"/>
    </xf>
    <xf numFmtId="3" fontId="32" fillId="2" borderId="3" xfId="0" applyNumberFormat="1" applyFont="1" applyFill="1" applyBorder="1" applyAlignment="1">
      <alignment horizontal="right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NumberFormat="1" applyFont="1" applyFill="1" applyBorder="1" applyAlignment="1" applyProtection="1">
      <alignment vertical="center" wrapText="1"/>
    </xf>
    <xf numFmtId="0" fontId="30" fillId="0" borderId="0" xfId="0" applyFont="1"/>
    <xf numFmtId="0" fontId="34" fillId="2" borderId="3" xfId="0" applyNumberFormat="1" applyFont="1" applyFill="1" applyBorder="1" applyAlignment="1" applyProtection="1">
      <alignment horizontal="center" vertical="center" wrapText="1"/>
    </xf>
    <xf numFmtId="3" fontId="34" fillId="3" borderId="3" xfId="0" applyNumberFormat="1" applyFont="1" applyFill="1" applyBorder="1" applyAlignment="1">
      <alignment horizontal="right"/>
    </xf>
    <xf numFmtId="3" fontId="34" fillId="0" borderId="3" xfId="0" applyNumberFormat="1" applyFont="1" applyFill="1" applyBorder="1" applyAlignment="1">
      <alignment horizontal="right"/>
    </xf>
    <xf numFmtId="0" fontId="34" fillId="0" borderId="1" xfId="0" quotePrefix="1" applyFont="1" applyBorder="1" applyAlignment="1">
      <alignment horizontal="left" wrapText="1"/>
    </xf>
    <xf numFmtId="0" fontId="34" fillId="0" borderId="2" xfId="0" quotePrefix="1" applyFont="1" applyBorder="1" applyAlignment="1">
      <alignment horizontal="left" wrapText="1"/>
    </xf>
    <xf numFmtId="0" fontId="34" fillId="0" borderId="2" xfId="0" quotePrefix="1" applyFont="1" applyBorder="1" applyAlignment="1">
      <alignment horizontal="center" wrapText="1"/>
    </xf>
    <xf numFmtId="0" fontId="34" fillId="0" borderId="2" xfId="0" quotePrefix="1" applyNumberFormat="1" applyFont="1" applyFill="1" applyBorder="1" applyAlignment="1" applyProtection="1">
      <alignment horizontal="left"/>
    </xf>
    <xf numFmtId="3" fontId="34" fillId="0" borderId="3" xfId="0" applyNumberFormat="1" applyFont="1" applyBorder="1" applyAlignment="1">
      <alignment horizontal="right"/>
    </xf>
    <xf numFmtId="3" fontId="34" fillId="0" borderId="3" xfId="0" applyNumberFormat="1" applyFont="1" applyFill="1" applyBorder="1" applyAlignment="1" applyProtection="1">
      <alignment horizontal="right" wrapText="1"/>
    </xf>
    <xf numFmtId="0" fontId="37" fillId="0" borderId="0" xfId="0" quotePrefix="1" applyNumberFormat="1" applyFont="1" applyFill="1" applyBorder="1" applyAlignment="1" applyProtection="1">
      <alignment horizontal="center" vertical="center" wrapText="1"/>
    </xf>
    <xf numFmtId="0" fontId="38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/>
    <xf numFmtId="3" fontId="34" fillId="4" borderId="1" xfId="0" quotePrefix="1" applyNumberFormat="1" applyFont="1" applyFill="1" applyBorder="1" applyAlignment="1">
      <alignment horizontal="right"/>
    </xf>
    <xf numFmtId="3" fontId="34" fillId="4" borderId="3" xfId="0" applyNumberFormat="1" applyFont="1" applyFill="1" applyBorder="1" applyAlignment="1" applyProtection="1">
      <alignment horizontal="right" wrapText="1"/>
    </xf>
    <xf numFmtId="3" fontId="34" fillId="3" borderId="1" xfId="0" quotePrefix="1" applyNumberFormat="1" applyFont="1" applyFill="1" applyBorder="1" applyAlignment="1">
      <alignment horizontal="right"/>
    </xf>
    <xf numFmtId="3" fontId="34" fillId="3" borderId="3" xfId="0" quotePrefix="1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right" vertical="center"/>
    </xf>
    <xf numFmtId="0" fontId="10" fillId="0" borderId="0" xfId="0" applyFont="1" applyAlignment="1">
      <alignment wrapText="1"/>
    </xf>
    <xf numFmtId="0" fontId="39" fillId="0" borderId="0" xfId="0" applyNumberFormat="1" applyFont="1" applyFill="1" applyBorder="1" applyAlignment="1" applyProtection="1">
      <alignment horizontal="center" vertical="center" wrapText="1"/>
    </xf>
    <xf numFmtId="0" fontId="36" fillId="0" borderId="0" xfId="0" applyFont="1"/>
    <xf numFmtId="0" fontId="30" fillId="0" borderId="0" xfId="0" quotePrefix="1" applyFont="1"/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34" fillId="4" borderId="4" xfId="0" applyNumberFormat="1" applyFont="1" applyFill="1" applyBorder="1" applyAlignment="1" applyProtection="1">
      <alignment horizontal="center" vertical="center" wrapText="1"/>
    </xf>
    <xf numFmtId="0" fontId="34" fillId="4" borderId="3" xfId="0" applyNumberFormat="1" applyFont="1" applyFill="1" applyBorder="1" applyAlignment="1" applyProtection="1">
      <alignment horizontal="center" vertical="center" wrapText="1"/>
    </xf>
    <xf numFmtId="0" fontId="33" fillId="2" borderId="3" xfId="0" quotePrefix="1" applyFont="1" applyFill="1" applyBorder="1" applyAlignment="1">
      <alignment horizontal="left" vertical="center"/>
    </xf>
    <xf numFmtId="0" fontId="34" fillId="9" borderId="9" xfId="15" applyNumberFormat="1" applyFont="1" applyAlignment="1" applyProtection="1">
      <alignment horizontal="left" vertical="center" wrapText="1"/>
    </xf>
    <xf numFmtId="0" fontId="34" fillId="0" borderId="3" xfId="0" applyNumberFormat="1" applyFont="1" applyFill="1" applyBorder="1" applyAlignment="1" applyProtection="1">
      <alignment horizontal="left" vertical="center" wrapText="1"/>
    </xf>
    <xf numFmtId="0" fontId="32" fillId="0" borderId="0" xfId="0" applyNumberFormat="1" applyFont="1" applyFill="1" applyBorder="1" applyAlignment="1" applyProtection="1">
      <alignment vertical="center" wrapText="1"/>
    </xf>
    <xf numFmtId="0" fontId="34" fillId="0" borderId="3" xfId="0" applyNumberFormat="1" applyFont="1" applyFill="1" applyBorder="1" applyAlignment="1" applyProtection="1">
      <alignment horizontal="center" vertical="center" wrapText="1"/>
    </xf>
    <xf numFmtId="0" fontId="34" fillId="0" borderId="4" xfId="0" applyNumberFormat="1" applyFont="1" applyFill="1" applyBorder="1" applyAlignment="1" applyProtection="1">
      <alignment horizontal="center" vertical="center" wrapText="1"/>
    </xf>
    <xf numFmtId="0" fontId="34" fillId="0" borderId="4" xfId="0" applyNumberFormat="1" applyFont="1" applyFill="1" applyBorder="1" applyAlignment="1" applyProtection="1">
      <alignment horizontal="left" vertical="center" wrapText="1"/>
    </xf>
    <xf numFmtId="0" fontId="34" fillId="2" borderId="3" xfId="0" applyNumberFormat="1" applyFont="1" applyFill="1" applyBorder="1" applyAlignment="1" applyProtection="1">
      <alignment horizontal="left" vertical="center" wrapText="1"/>
    </xf>
    <xf numFmtId="0" fontId="34" fillId="2" borderId="3" xfId="0" applyFont="1" applyFill="1" applyBorder="1" applyAlignment="1">
      <alignment horizontal="left" vertical="center"/>
    </xf>
    <xf numFmtId="0" fontId="40" fillId="0" borderId="0" xfId="0" applyNumberFormat="1" applyFont="1" applyFill="1" applyBorder="1" applyAlignment="1" applyProtection="1">
      <alignment horizontal="center" vertical="center" wrapText="1"/>
    </xf>
    <xf numFmtId="0" fontId="34" fillId="0" borderId="0" xfId="0" applyNumberFormat="1" applyFont="1" applyFill="1" applyBorder="1" applyAlignment="1" applyProtection="1">
      <alignment vertical="center" wrapText="1"/>
    </xf>
    <xf numFmtId="0" fontId="37" fillId="0" borderId="0" xfId="0" applyNumberFormat="1" applyFont="1" applyFill="1" applyBorder="1" applyAlignment="1" applyProtection="1">
      <alignment horizontal="left" wrapText="1"/>
    </xf>
    <xf numFmtId="0" fontId="38" fillId="0" borderId="0" xfId="0" applyNumberFormat="1" applyFont="1" applyFill="1" applyBorder="1" applyAlignment="1" applyProtection="1">
      <alignment wrapText="1"/>
    </xf>
    <xf numFmtId="0" fontId="37" fillId="0" borderId="5" xfId="0" applyNumberFormat="1" applyFont="1" applyFill="1" applyBorder="1" applyAlignment="1" applyProtection="1">
      <alignment horizontal="center" vertical="center" wrapText="1"/>
    </xf>
    <xf numFmtId="0" fontId="34" fillId="3" borderId="1" xfId="0" applyFont="1" applyFill="1" applyBorder="1" applyAlignment="1">
      <alignment horizontal="left" vertical="center"/>
    </xf>
    <xf numFmtId="0" fontId="32" fillId="3" borderId="2" xfId="0" applyNumberFormat="1" applyFont="1" applyFill="1" applyBorder="1" applyAlignment="1" applyProtection="1">
      <alignment vertical="center"/>
    </xf>
    <xf numFmtId="0" fontId="39" fillId="0" borderId="0" xfId="0" applyNumberFormat="1" applyFont="1" applyFill="1" applyBorder="1" applyAlignment="1" applyProtection="1">
      <alignment vertical="center" wrapText="1"/>
    </xf>
    <xf numFmtId="0" fontId="1" fillId="2" borderId="3" xfId="16" applyNumberFormat="1" applyFont="1" applyFill="1" applyBorder="1" applyAlignment="1" applyProtection="1">
      <alignment horizontal="left" vertical="center" wrapText="1"/>
    </xf>
    <xf numFmtId="3" fontId="1" fillId="2" borderId="3" xfId="16" applyNumberFormat="1" applyFont="1" applyFill="1" applyBorder="1" applyAlignment="1" applyProtection="1">
      <alignment horizontal="right" vertical="center" wrapText="1"/>
    </xf>
    <xf numFmtId="0" fontId="34" fillId="2" borderId="3" xfId="15" applyNumberFormat="1" applyFont="1" applyFill="1" applyBorder="1" applyAlignment="1" applyProtection="1">
      <alignment vertical="center" wrapText="1"/>
    </xf>
    <xf numFmtId="3" fontId="34" fillId="2" borderId="3" xfId="15" applyNumberFormat="1" applyFont="1" applyFill="1" applyBorder="1" applyAlignment="1" applyProtection="1">
      <alignment horizontal="right" vertical="center" wrapText="1"/>
    </xf>
    <xf numFmtId="0" fontId="34" fillId="2" borderId="21" xfId="15" applyNumberFormat="1" applyFont="1" applyFill="1" applyBorder="1" applyAlignment="1" applyProtection="1">
      <alignment vertical="center" wrapText="1"/>
    </xf>
    <xf numFmtId="3" fontId="34" fillId="2" borderId="3" xfId="15" applyNumberFormat="1" applyFont="1" applyFill="1" applyBorder="1" applyAlignment="1">
      <alignment horizontal="right"/>
    </xf>
    <xf numFmtId="0" fontId="0" fillId="2" borderId="0" xfId="0" applyFont="1" applyFill="1"/>
    <xf numFmtId="0" fontId="30" fillId="2" borderId="0" xfId="0" applyFont="1" applyFill="1"/>
    <xf numFmtId="0" fontId="1" fillId="2" borderId="3" xfId="16" applyNumberFormat="1" applyFont="1" applyFill="1" applyBorder="1" applyAlignment="1" applyProtection="1">
      <alignment horizontal="center" vertical="center" wrapText="1"/>
    </xf>
    <xf numFmtId="0" fontId="34" fillId="2" borderId="4" xfId="0" applyNumberFormat="1" applyFont="1" applyFill="1" applyBorder="1" applyAlignment="1" applyProtection="1">
      <alignment horizontal="center" vertical="center" wrapText="1"/>
    </xf>
    <xf numFmtId="4" fontId="34" fillId="2" borderId="3" xfId="0" applyNumberFormat="1" applyFont="1" applyFill="1" applyBorder="1" applyAlignment="1" applyProtection="1">
      <alignment horizontal="center" vertical="center" wrapText="1"/>
    </xf>
    <xf numFmtId="0" fontId="43" fillId="0" borderId="23" xfId="0" applyFont="1" applyBorder="1" applyAlignment="1">
      <alignment vertical="center" wrapText="1"/>
    </xf>
    <xf numFmtId="0" fontId="44" fillId="0" borderId="0" xfId="0" applyFont="1" applyAlignment="1">
      <alignment horizontal="left" indent="1"/>
    </xf>
    <xf numFmtId="4" fontId="46" fillId="11" borderId="3" xfId="0" applyNumberFormat="1" applyFont="1" applyFill="1" applyBorder="1"/>
    <xf numFmtId="4" fontId="46" fillId="11" borderId="3" xfId="0" applyNumberFormat="1" applyFont="1" applyFill="1" applyBorder="1" applyAlignment="1">
      <alignment horizontal="right"/>
    </xf>
    <xf numFmtId="4" fontId="47" fillId="12" borderId="24" xfId="0" applyNumberFormat="1" applyFont="1" applyFill="1" applyBorder="1" applyAlignment="1">
      <alignment wrapText="1"/>
    </xf>
    <xf numFmtId="4" fontId="44" fillId="12" borderId="3" xfId="0" applyNumberFormat="1" applyFont="1" applyFill="1" applyBorder="1"/>
    <xf numFmtId="4" fontId="44" fillId="12" borderId="3" xfId="0" applyNumberFormat="1" applyFont="1" applyFill="1" applyBorder="1" applyAlignment="1">
      <alignment horizontal="right"/>
    </xf>
    <xf numFmtId="4" fontId="45" fillId="13" borderId="24" xfId="0" applyNumberFormat="1" applyFont="1" applyFill="1" applyBorder="1" applyAlignment="1">
      <alignment wrapText="1"/>
    </xf>
    <xf numFmtId="4" fontId="44" fillId="0" borderId="3" xfId="0" applyNumberFormat="1" applyFont="1" applyBorder="1"/>
    <xf numFmtId="4" fontId="44" fillId="0" borderId="3" xfId="0" applyNumberFormat="1" applyFont="1" applyBorder="1" applyAlignment="1">
      <alignment horizontal="right"/>
    </xf>
    <xf numFmtId="0" fontId="45" fillId="13" borderId="24" xfId="0" applyFont="1" applyFill="1" applyBorder="1" applyAlignment="1">
      <alignment wrapText="1"/>
    </xf>
    <xf numFmtId="0" fontId="32" fillId="13" borderId="24" xfId="0" applyFont="1" applyFill="1" applyBorder="1" applyAlignment="1">
      <alignment wrapText="1"/>
    </xf>
    <xf numFmtId="4" fontId="32" fillId="13" borderId="25" xfId="0" applyNumberFormat="1" applyFont="1" applyFill="1" applyBorder="1" applyAlignment="1">
      <alignment wrapText="1"/>
    </xf>
    <xf numFmtId="4" fontId="44" fillId="0" borderId="26" xfId="0" applyNumberFormat="1" applyFont="1" applyBorder="1"/>
    <xf numFmtId="4" fontId="32" fillId="13" borderId="3" xfId="0" applyNumberFormat="1" applyFont="1" applyFill="1" applyBorder="1" applyAlignment="1">
      <alignment wrapText="1"/>
    </xf>
    <xf numFmtId="4" fontId="32" fillId="13" borderId="27" xfId="0" applyNumberFormat="1" applyFont="1" applyFill="1" applyBorder="1" applyAlignment="1">
      <alignment wrapText="1"/>
    </xf>
    <xf numFmtId="4" fontId="44" fillId="0" borderId="28" xfId="0" applyNumberFormat="1" applyFont="1" applyBorder="1"/>
    <xf numFmtId="4" fontId="32" fillId="13" borderId="24" xfId="0" applyNumberFormat="1" applyFont="1" applyFill="1" applyBorder="1" applyAlignment="1">
      <alignment wrapText="1"/>
    </xf>
    <xf numFmtId="0" fontId="48" fillId="0" borderId="0" xfId="0" applyFont="1" applyAlignment="1">
      <alignment horizontal="left" indent="1"/>
    </xf>
    <xf numFmtId="4" fontId="44" fillId="0" borderId="0" xfId="0" applyNumberFormat="1" applyFont="1"/>
    <xf numFmtId="0" fontId="44" fillId="0" borderId="0" xfId="0" applyFont="1"/>
    <xf numFmtId="4" fontId="44" fillId="0" borderId="0" xfId="0" applyNumberFormat="1" applyFont="1" applyAlignment="1">
      <alignment horizontal="right"/>
    </xf>
    <xf numFmtId="0" fontId="44" fillId="0" borderId="0" xfId="0" applyFont="1" applyAlignment="1">
      <alignment vertical="center" wrapText="1"/>
    </xf>
    <xf numFmtId="0" fontId="49" fillId="0" borderId="0" xfId="0" applyFont="1" applyAlignment="1"/>
    <xf numFmtId="0" fontId="44" fillId="0" borderId="0" xfId="0" applyFont="1" applyAlignment="1"/>
    <xf numFmtId="0" fontId="45" fillId="11" borderId="24" xfId="0" applyFont="1" applyFill="1" applyBorder="1" applyAlignment="1">
      <alignment wrapText="1"/>
    </xf>
    <xf numFmtId="0" fontId="47" fillId="12" borderId="24" xfId="0" applyFont="1" applyFill="1" applyBorder="1" applyAlignment="1">
      <alignment wrapText="1"/>
    </xf>
    <xf numFmtId="0" fontId="32" fillId="13" borderId="25" xfId="0" applyFont="1" applyFill="1" applyBorder="1" applyAlignment="1">
      <alignment wrapText="1"/>
    </xf>
    <xf numFmtId="0" fontId="32" fillId="13" borderId="3" xfId="0" applyFont="1" applyFill="1" applyBorder="1" applyAlignment="1">
      <alignment wrapText="1"/>
    </xf>
    <xf numFmtId="0" fontId="32" fillId="13" borderId="27" xfId="0" applyFont="1" applyFill="1" applyBorder="1" applyAlignment="1">
      <alignment wrapText="1"/>
    </xf>
    <xf numFmtId="0" fontId="32" fillId="12" borderId="24" xfId="0" applyFont="1" applyFill="1" applyBorder="1" applyAlignment="1">
      <alignment wrapText="1"/>
    </xf>
    <xf numFmtId="4" fontId="32" fillId="12" borderId="24" xfId="0" applyNumberFormat="1" applyFont="1" applyFill="1" applyBorder="1" applyAlignment="1">
      <alignment horizontal="right" wrapText="1" indent="1"/>
    </xf>
    <xf numFmtId="4" fontId="44" fillId="12" borderId="3" xfId="0" applyNumberFormat="1" applyFont="1" applyFill="1" applyBorder="1" applyAlignment="1">
      <alignment horizontal="left" indent="1"/>
    </xf>
    <xf numFmtId="4" fontId="44" fillId="12" borderId="3" xfId="0" applyNumberFormat="1" applyFont="1" applyFill="1" applyBorder="1" applyAlignment="1">
      <alignment horizontal="right" indent="1"/>
    </xf>
    <xf numFmtId="0" fontId="32" fillId="14" borderId="24" xfId="0" applyFont="1" applyFill="1" applyBorder="1" applyAlignment="1">
      <alignment wrapText="1"/>
    </xf>
    <xf numFmtId="4" fontId="32" fillId="14" borderId="24" xfId="0" applyNumberFormat="1" applyFont="1" applyFill="1" applyBorder="1" applyAlignment="1">
      <alignment horizontal="right" wrapText="1" indent="1"/>
    </xf>
    <xf numFmtId="4" fontId="44" fillId="14" borderId="3" xfId="0" applyNumberFormat="1" applyFont="1" applyFill="1" applyBorder="1" applyAlignment="1">
      <alignment horizontal="left" indent="1"/>
    </xf>
    <xf numFmtId="4" fontId="44" fillId="14" borderId="3" xfId="0" applyNumberFormat="1" applyFont="1" applyFill="1" applyBorder="1" applyAlignment="1">
      <alignment horizontal="right" indent="1"/>
    </xf>
    <xf numFmtId="0" fontId="32" fillId="2" borderId="24" xfId="0" applyFont="1" applyFill="1" applyBorder="1" applyAlignment="1">
      <alignment wrapText="1"/>
    </xf>
    <xf numFmtId="4" fontId="32" fillId="2" borderId="24" xfId="0" applyNumberFormat="1" applyFont="1" applyFill="1" applyBorder="1" applyAlignment="1">
      <alignment horizontal="right" wrapText="1" indent="1"/>
    </xf>
    <xf numFmtId="4" fontId="44" fillId="2" borderId="3" xfId="0" applyNumberFormat="1" applyFont="1" applyFill="1" applyBorder="1" applyAlignment="1">
      <alignment horizontal="left" indent="1"/>
    </xf>
    <xf numFmtId="4" fontId="44" fillId="2" borderId="3" xfId="0" applyNumberFormat="1" applyFont="1" applyFill="1" applyBorder="1" applyAlignment="1">
      <alignment horizontal="right" indent="1"/>
    </xf>
    <xf numFmtId="0" fontId="32" fillId="12" borderId="24" xfId="0" applyFont="1" applyFill="1" applyBorder="1" applyAlignment="1">
      <alignment horizontal="left" wrapText="1"/>
    </xf>
    <xf numFmtId="0" fontId="32" fillId="14" borderId="24" xfId="0" applyFont="1" applyFill="1" applyBorder="1" applyAlignment="1">
      <alignment horizontal="left" wrapText="1"/>
    </xf>
    <xf numFmtId="0" fontId="32" fillId="2" borderId="24" xfId="0" applyFont="1" applyFill="1" applyBorder="1" applyAlignment="1">
      <alignment horizontal="left" wrapText="1"/>
    </xf>
    <xf numFmtId="4" fontId="32" fillId="12" borderId="24" xfId="0" applyNumberFormat="1" applyFont="1" applyFill="1" applyBorder="1" applyAlignment="1">
      <alignment wrapText="1"/>
    </xf>
    <xf numFmtId="4" fontId="44" fillId="12" borderId="3" xfId="0" applyNumberFormat="1" applyFont="1" applyFill="1" applyBorder="1" applyAlignment="1"/>
    <xf numFmtId="4" fontId="32" fillId="14" borderId="24" xfId="0" applyNumberFormat="1" applyFont="1" applyFill="1" applyBorder="1" applyAlignment="1">
      <alignment wrapText="1"/>
    </xf>
    <xf numFmtId="4" fontId="44" fillId="14" borderId="3" xfId="0" applyNumberFormat="1" applyFont="1" applyFill="1" applyBorder="1" applyAlignment="1"/>
    <xf numFmtId="4" fontId="32" fillId="2" borderId="24" xfId="0" applyNumberFormat="1" applyFont="1" applyFill="1" applyBorder="1" applyAlignment="1">
      <alignment wrapText="1"/>
    </xf>
    <xf numFmtId="4" fontId="44" fillId="2" borderId="3" xfId="0" applyNumberFormat="1" applyFont="1" applyFill="1" applyBorder="1" applyAlignment="1"/>
    <xf numFmtId="0" fontId="32" fillId="2" borderId="24" xfId="0" applyFont="1" applyFill="1" applyBorder="1" applyAlignment="1">
      <alignment horizontal="left" wrapText="1" indent="1"/>
    </xf>
    <xf numFmtId="0" fontId="32" fillId="14" borderId="24" xfId="0" applyFont="1" applyFill="1" applyBorder="1" applyAlignment="1">
      <alignment horizontal="left" wrapText="1" indent="1"/>
    </xf>
    <xf numFmtId="0" fontId="32" fillId="15" borderId="24" xfId="0" applyFont="1" applyFill="1" applyBorder="1" applyAlignment="1">
      <alignment wrapText="1"/>
    </xf>
    <xf numFmtId="4" fontId="45" fillId="15" borderId="24" xfId="0" applyNumberFormat="1" applyFont="1" applyFill="1" applyBorder="1" applyAlignment="1">
      <alignment wrapText="1"/>
    </xf>
    <xf numFmtId="4" fontId="32" fillId="15" borderId="24" xfId="0" applyNumberFormat="1" applyFont="1" applyFill="1" applyBorder="1" applyAlignment="1">
      <alignment wrapText="1"/>
    </xf>
    <xf numFmtId="4" fontId="44" fillId="15" borderId="3" xfId="0" applyNumberFormat="1" applyFont="1" applyFill="1" applyBorder="1" applyAlignment="1"/>
    <xf numFmtId="4" fontId="32" fillId="0" borderId="24" xfId="0" applyNumberFormat="1" applyFont="1" applyBorder="1" applyAlignment="1">
      <alignment wrapText="1"/>
    </xf>
    <xf numFmtId="0" fontId="45" fillId="15" borderId="24" xfId="0" applyFont="1" applyFill="1" applyBorder="1" applyAlignment="1">
      <alignment wrapText="1"/>
    </xf>
    <xf numFmtId="4" fontId="44" fillId="15" borderId="3" xfId="0" applyNumberFormat="1" applyFont="1" applyFill="1" applyBorder="1"/>
    <xf numFmtId="4" fontId="44" fillId="15" borderId="3" xfId="0" applyNumberFormat="1" applyFont="1" applyFill="1" applyBorder="1" applyAlignment="1">
      <alignment horizontal="right"/>
    </xf>
    <xf numFmtId="4" fontId="44" fillId="2" borderId="3" xfId="0" applyNumberFormat="1" applyFont="1" applyFill="1" applyBorder="1" applyAlignment="1">
      <alignment horizontal="right"/>
    </xf>
    <xf numFmtId="0" fontId="34" fillId="2" borderId="29" xfId="15" applyNumberFormat="1" applyFont="1" applyFill="1" applyBorder="1" applyAlignment="1" applyProtection="1">
      <alignment vertical="center" wrapText="1"/>
    </xf>
    <xf numFmtId="3" fontId="34" fillId="2" borderId="29" xfId="15" applyNumberFormat="1" applyFont="1" applyFill="1" applyBorder="1" applyAlignment="1">
      <alignment horizontal="right"/>
    </xf>
    <xf numFmtId="3" fontId="1" fillId="2" borderId="26" xfId="16" applyNumberFormat="1" applyFont="1" applyFill="1" applyBorder="1" applyAlignment="1" applyProtection="1">
      <alignment horizontal="right" vertical="center" wrapText="1"/>
    </xf>
    <xf numFmtId="3" fontId="32" fillId="2" borderId="3" xfId="15" applyNumberFormat="1" applyFont="1" applyFill="1" applyBorder="1" applyAlignment="1">
      <alignment horizontal="right"/>
    </xf>
    <xf numFmtId="3" fontId="21" fillId="2" borderId="26" xfId="16" applyNumberFormat="1" applyFont="1" applyFill="1" applyBorder="1" applyAlignment="1" applyProtection="1">
      <alignment horizontal="right" vertical="center" wrapText="1"/>
    </xf>
    <xf numFmtId="4" fontId="32" fillId="2" borderId="3" xfId="0" applyNumberFormat="1" applyFont="1" applyFill="1" applyBorder="1" applyAlignment="1">
      <alignment horizontal="right"/>
    </xf>
    <xf numFmtId="4" fontId="1" fillId="2" borderId="3" xfId="16" applyNumberFormat="1" applyFont="1" applyFill="1" applyBorder="1" applyAlignment="1" applyProtection="1">
      <alignment horizontal="right" vertical="center" wrapText="1"/>
    </xf>
    <xf numFmtId="4" fontId="1" fillId="2" borderId="4" xfId="16" applyNumberFormat="1" applyFont="1" applyFill="1" applyBorder="1" applyAlignment="1" applyProtection="1">
      <alignment horizontal="right" vertical="center" wrapText="1"/>
    </xf>
    <xf numFmtId="4" fontId="32" fillId="2" borderId="30" xfId="15" applyNumberFormat="1" applyFont="1" applyFill="1" applyBorder="1" applyAlignment="1">
      <alignment horizontal="right"/>
    </xf>
    <xf numFmtId="4" fontId="32" fillId="2" borderId="3" xfId="15" applyNumberFormat="1" applyFont="1" applyFill="1" applyBorder="1" applyAlignment="1">
      <alignment horizontal="right"/>
    </xf>
    <xf numFmtId="4" fontId="32" fillId="2" borderId="22" xfId="15" applyNumberFormat="1" applyFont="1" applyFill="1" applyBorder="1" applyAlignment="1">
      <alignment horizontal="right"/>
    </xf>
    <xf numFmtId="4" fontId="32" fillId="2" borderId="4" xfId="0" applyNumberFormat="1" applyFont="1" applyFill="1" applyBorder="1" applyAlignment="1">
      <alignment horizontal="right"/>
    </xf>
    <xf numFmtId="4" fontId="34" fillId="0" borderId="3" xfId="0" applyNumberFormat="1" applyFont="1" applyFill="1" applyBorder="1" applyAlignment="1" applyProtection="1">
      <alignment vertical="center" wrapText="1"/>
    </xf>
    <xf numFmtId="4" fontId="1" fillId="2" borderId="3" xfId="16" applyNumberFormat="1" applyFont="1" applyFill="1" applyBorder="1" applyAlignment="1"/>
    <xf numFmtId="4" fontId="32" fillId="2" borderId="3" xfId="0" applyNumberFormat="1" applyFont="1" applyFill="1" applyBorder="1" applyAlignment="1"/>
    <xf numFmtId="4" fontId="37" fillId="0" borderId="0" xfId="0" applyNumberFormat="1" applyFont="1" applyFill="1" applyBorder="1" applyAlignment="1" applyProtection="1">
      <alignment horizontal="right" vertical="center" wrapText="1"/>
    </xf>
    <xf numFmtId="4" fontId="32" fillId="0" borderId="0" xfId="0" applyNumberFormat="1" applyFont="1" applyFill="1" applyBorder="1" applyAlignment="1" applyProtection="1">
      <alignment horizontal="right" vertical="center" wrapText="1"/>
    </xf>
    <xf numFmtId="4" fontId="34" fillId="2" borderId="3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Font="1" applyAlignment="1">
      <alignment horizontal="right"/>
    </xf>
    <xf numFmtId="4" fontId="34" fillId="4" borderId="3" xfId="0" applyNumberFormat="1" applyFont="1" applyFill="1" applyBorder="1" applyAlignment="1" applyProtection="1">
      <alignment horizontal="right" vertical="center" wrapText="1"/>
    </xf>
    <xf numFmtId="4" fontId="32" fillId="2" borderId="2" xfId="0" applyNumberFormat="1" applyFont="1" applyFill="1" applyBorder="1" applyAlignment="1">
      <alignment horizontal="right"/>
    </xf>
    <xf numFmtId="0" fontId="34" fillId="2" borderId="3" xfId="15" applyNumberFormat="1" applyFont="1" applyFill="1" applyBorder="1" applyAlignment="1" applyProtection="1">
      <alignment horizontal="left" vertical="center" wrapText="1"/>
    </xf>
    <xf numFmtId="0" fontId="34" fillId="2" borderId="3" xfId="15" applyFont="1" applyFill="1" applyBorder="1" applyAlignment="1">
      <alignment horizontal="left" vertical="center"/>
    </xf>
    <xf numFmtId="0" fontId="34" fillId="2" borderId="3" xfId="15" applyNumberFormat="1" applyFont="1" applyFill="1" applyBorder="1" applyAlignment="1" applyProtection="1">
      <alignment horizontal="left" vertical="center"/>
    </xf>
    <xf numFmtId="4" fontId="45" fillId="13" borderId="3" xfId="0" applyNumberFormat="1" applyFont="1" applyFill="1" applyBorder="1" applyAlignment="1">
      <alignment horizontal="right" wrapText="1"/>
    </xf>
    <xf numFmtId="4" fontId="45" fillId="13" borderId="27" xfId="0" applyNumberFormat="1" applyFont="1" applyFill="1" applyBorder="1" applyAlignment="1">
      <alignment horizontal="right" wrapText="1"/>
    </xf>
    <xf numFmtId="4" fontId="32" fillId="0" borderId="3" xfId="0" applyNumberFormat="1" applyFont="1" applyFill="1" applyBorder="1" applyAlignment="1" applyProtection="1">
      <alignment vertical="center" wrapText="1"/>
    </xf>
    <xf numFmtId="4" fontId="21" fillId="2" borderId="3" xfId="16" applyNumberFormat="1" applyFont="1" applyFill="1" applyBorder="1" applyAlignment="1"/>
    <xf numFmtId="4" fontId="50" fillId="13" borderId="24" xfId="0" applyNumberFormat="1" applyFont="1" applyFill="1" applyBorder="1" applyAlignment="1">
      <alignment wrapText="1"/>
    </xf>
    <xf numFmtId="0" fontId="32" fillId="2" borderId="0" xfId="0" applyNumberFormat="1" applyFont="1" applyFill="1" applyBorder="1" applyAlignment="1" applyProtection="1">
      <alignment horizontal="left" vertical="center" wrapText="1"/>
    </xf>
    <xf numFmtId="0" fontId="32" fillId="2" borderId="0" xfId="0" applyNumberFormat="1" applyFont="1" applyFill="1" applyBorder="1" applyAlignment="1" applyProtection="1">
      <alignment vertical="center" wrapText="1"/>
    </xf>
    <xf numFmtId="4" fontId="32" fillId="2" borderId="0" xfId="0" applyNumberFormat="1" applyFont="1" applyFill="1" applyBorder="1" applyAlignment="1"/>
    <xf numFmtId="4" fontId="34" fillId="0" borderId="0" xfId="0" applyNumberFormat="1" applyFont="1" applyFill="1" applyBorder="1" applyAlignment="1" applyProtection="1">
      <alignment vertical="center" wrapText="1"/>
    </xf>
    <xf numFmtId="0" fontId="27" fillId="0" borderId="13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/>
    </xf>
    <xf numFmtId="0" fontId="25" fillId="0" borderId="15" xfId="0" applyFont="1" applyBorder="1" applyAlignment="1">
      <alignment horizontal="center" vertical="top"/>
    </xf>
    <xf numFmtId="0" fontId="25" fillId="0" borderId="16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top"/>
    </xf>
    <xf numFmtId="0" fontId="25" fillId="0" borderId="17" xfId="0" applyFont="1" applyBorder="1" applyAlignment="1">
      <alignment horizontal="center" vertical="top"/>
    </xf>
    <xf numFmtId="0" fontId="25" fillId="0" borderId="18" xfId="0" applyFont="1" applyBorder="1" applyAlignment="1">
      <alignment horizontal="center" vertical="top"/>
    </xf>
    <xf numFmtId="0" fontId="25" fillId="0" borderId="19" xfId="0" applyFont="1" applyBorder="1" applyAlignment="1">
      <alignment horizontal="center" vertical="top"/>
    </xf>
    <xf numFmtId="0" fontId="25" fillId="0" borderId="20" xfId="0" applyFont="1" applyBorder="1" applyAlignment="1">
      <alignment horizontal="center" vertical="top"/>
    </xf>
    <xf numFmtId="0" fontId="28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2" fillId="0" borderId="0" xfId="0" applyNumberFormat="1" applyFont="1" applyFill="1" applyBorder="1" applyAlignment="1" applyProtection="1">
      <alignment horizontal="left" wrapText="1"/>
    </xf>
    <xf numFmtId="0" fontId="34" fillId="3" borderId="1" xfId="0" quotePrefix="1" applyNumberFormat="1" applyFont="1" applyFill="1" applyBorder="1" applyAlignment="1" applyProtection="1">
      <alignment horizontal="left" vertical="center" wrapText="1"/>
    </xf>
    <xf numFmtId="0" fontId="32" fillId="3" borderId="2" xfId="0" applyNumberFormat="1" applyFont="1" applyFill="1" applyBorder="1" applyAlignment="1" applyProtection="1">
      <alignment vertical="center" wrapText="1"/>
    </xf>
    <xf numFmtId="0" fontId="3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34" fillId="4" borderId="1" xfId="0" applyNumberFormat="1" applyFont="1" applyFill="1" applyBorder="1" applyAlignment="1" applyProtection="1">
      <alignment horizontal="left" vertical="center" wrapText="1"/>
    </xf>
    <xf numFmtId="0" fontId="34" fillId="4" borderId="2" xfId="0" applyNumberFormat="1" applyFont="1" applyFill="1" applyBorder="1" applyAlignment="1" applyProtection="1">
      <alignment horizontal="left" vertical="center" wrapText="1"/>
    </xf>
    <xf numFmtId="0" fontId="34" fillId="4" borderId="4" xfId="0" applyNumberFormat="1" applyFont="1" applyFill="1" applyBorder="1" applyAlignment="1" applyProtection="1">
      <alignment horizontal="left" vertical="center" wrapText="1"/>
    </xf>
    <xf numFmtId="0" fontId="34" fillId="3" borderId="1" xfId="0" applyNumberFormat="1" applyFont="1" applyFill="1" applyBorder="1" applyAlignment="1" applyProtection="1">
      <alignment horizontal="left" vertical="center" wrapText="1"/>
    </xf>
    <xf numFmtId="0" fontId="34" fillId="3" borderId="2" xfId="0" applyNumberFormat="1" applyFont="1" applyFill="1" applyBorder="1" applyAlignment="1" applyProtection="1">
      <alignment horizontal="left" vertical="center" wrapText="1"/>
    </xf>
    <xf numFmtId="0" fontId="34" fillId="3" borderId="4" xfId="0" applyNumberFormat="1" applyFont="1" applyFill="1" applyBorder="1" applyAlignment="1" applyProtection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4" fillId="0" borderId="1" xfId="0" quotePrefix="1" applyFont="1" applyBorder="1" applyAlignment="1">
      <alignment horizontal="left" vertical="center"/>
    </xf>
    <xf numFmtId="0" fontId="32" fillId="0" borderId="2" xfId="0" applyNumberFormat="1" applyFont="1" applyFill="1" applyBorder="1" applyAlignment="1" applyProtection="1">
      <alignment vertical="center"/>
    </xf>
    <xf numFmtId="0" fontId="41" fillId="0" borderId="0" xfId="0" applyNumberFormat="1" applyFont="1" applyFill="1" applyBorder="1" applyAlignment="1" applyProtection="1">
      <alignment vertical="center" wrapText="1"/>
    </xf>
    <xf numFmtId="0" fontId="32" fillId="3" borderId="2" xfId="0" applyNumberFormat="1" applyFont="1" applyFill="1" applyBorder="1" applyAlignment="1" applyProtection="1">
      <alignment vertical="center"/>
    </xf>
    <xf numFmtId="0" fontId="34" fillId="0" borderId="1" xfId="0" applyNumberFormat="1" applyFont="1" applyFill="1" applyBorder="1" applyAlignment="1" applyProtection="1">
      <alignment horizontal="left" vertical="center" wrapText="1"/>
    </xf>
    <xf numFmtId="0" fontId="32" fillId="0" borderId="2" xfId="0" applyNumberFormat="1" applyFont="1" applyFill="1" applyBorder="1" applyAlignment="1" applyProtection="1">
      <alignment vertical="center" wrapText="1"/>
    </xf>
    <xf numFmtId="0" fontId="34" fillId="0" borderId="1" xfId="0" quotePrefix="1" applyFont="1" applyFill="1" applyBorder="1" applyAlignment="1">
      <alignment horizontal="left" vertical="center"/>
    </xf>
    <xf numFmtId="0" fontId="34" fillId="0" borderId="1" xfId="0" quotePrefix="1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51" fillId="0" borderId="0" xfId="0" applyFont="1" applyAlignment="1">
      <alignment horizontal="center" vertical="top" wrapText="1"/>
    </xf>
    <xf numFmtId="0" fontId="39" fillId="0" borderId="0" xfId="0" applyNumberFormat="1" applyFont="1" applyFill="1" applyBorder="1" applyAlignment="1" applyProtection="1">
      <alignment horizontal="center" wrapText="1"/>
    </xf>
  </cellXfs>
  <cellStyles count="17">
    <cellStyle name="40% - Isticanje2" xfId="16" builtinId="35"/>
    <cellStyle name="Bad 1" xfId="7" xr:uid="{00000000-0005-0000-0000-000001000000}"/>
    <cellStyle name="Bilješka" xfId="15" builtinId="10"/>
    <cellStyle name="Good 1" xfId="8" xr:uid="{00000000-0005-0000-0000-000002000000}"/>
    <cellStyle name="Heading 1 1" xfId="9" xr:uid="{00000000-0005-0000-0000-000003000000}"/>
    <cellStyle name="Heading 2 1" xfId="10" xr:uid="{00000000-0005-0000-0000-000004000000}"/>
    <cellStyle name="Neutral 1" xfId="11" xr:uid="{00000000-0005-0000-0000-000005000000}"/>
    <cellStyle name="Normalno" xfId="0" builtinId="0"/>
    <cellStyle name="Normalno 2" xfId="2" xr:uid="{00000000-0005-0000-0000-000007000000}"/>
    <cellStyle name="Normalno 2 2" xfId="12" xr:uid="{00000000-0005-0000-0000-000008000000}"/>
    <cellStyle name="Normalno 3" xfId="1" xr:uid="{00000000-0005-0000-0000-000009000000}"/>
    <cellStyle name="Normalno 3 2" xfId="6" xr:uid="{00000000-0005-0000-0000-00000A000000}"/>
    <cellStyle name="Normalno 4" xfId="4" xr:uid="{00000000-0005-0000-0000-00000B000000}"/>
    <cellStyle name="Note 1" xfId="13" xr:uid="{00000000-0005-0000-0000-00000D000000}"/>
    <cellStyle name="Obično_List1" xfId="3" xr:uid="{00000000-0005-0000-0000-00000E000000}"/>
    <cellStyle name="Valuta 2" xfId="5" xr:uid="{00000000-0005-0000-0000-00000F000000}"/>
    <cellStyle name="Valuta 2 2" xfId="14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C10" sqref="C10"/>
    </sheetView>
  </sheetViews>
  <sheetFormatPr defaultRowHeight="15" x14ac:dyDescent="0.25"/>
  <cols>
    <col min="1" max="1" width="20.5703125" customWidth="1"/>
    <col min="2" max="2" width="14" customWidth="1"/>
    <col min="3" max="3" width="13.85546875" customWidth="1"/>
    <col min="4" max="4" width="16.140625" customWidth="1"/>
    <col min="5" max="5" width="12.28515625" customWidth="1"/>
  </cols>
  <sheetData>
    <row r="1" spans="1:6" ht="94.5" customHeight="1" thickBot="1" x14ac:dyDescent="0.3">
      <c r="A1" s="198" t="s">
        <v>80</v>
      </c>
      <c r="B1" s="199"/>
      <c r="C1" s="199"/>
      <c r="D1" s="199"/>
      <c r="E1" s="199"/>
      <c r="F1" s="200"/>
    </row>
    <row r="2" spans="1:6" ht="39.75" customHeight="1" x14ac:dyDescent="0.25">
      <c r="A2" s="189" t="s">
        <v>101</v>
      </c>
      <c r="B2" s="190"/>
      <c r="C2" s="190"/>
      <c r="D2" s="190"/>
      <c r="E2" s="190"/>
      <c r="F2" s="191"/>
    </row>
    <row r="3" spans="1:6" ht="39.75" customHeight="1" x14ac:dyDescent="0.25">
      <c r="A3" s="192"/>
      <c r="B3" s="193"/>
      <c r="C3" s="193"/>
      <c r="D3" s="193"/>
      <c r="E3" s="193"/>
      <c r="F3" s="194"/>
    </row>
    <row r="4" spans="1:6" ht="39.75" customHeight="1" x14ac:dyDescent="0.25">
      <c r="A4" s="192"/>
      <c r="B4" s="193"/>
      <c r="C4" s="193"/>
      <c r="D4" s="193"/>
      <c r="E4" s="193"/>
      <c r="F4" s="194"/>
    </row>
    <row r="5" spans="1:6" ht="39.75" customHeight="1" thickBot="1" x14ac:dyDescent="0.3">
      <c r="A5" s="195"/>
      <c r="B5" s="196"/>
      <c r="C5" s="196"/>
      <c r="D5" s="196"/>
      <c r="E5" s="196"/>
      <c r="F5" s="197"/>
    </row>
    <row r="7" spans="1:6" s="41" customFormat="1" x14ac:dyDescent="0.25">
      <c r="A7" s="28" t="s">
        <v>199</v>
      </c>
    </row>
    <row r="8" spans="1:6" s="41" customFormat="1" x14ac:dyDescent="0.25">
      <c r="A8" s="28" t="s">
        <v>100</v>
      </c>
    </row>
    <row r="9" spans="1:6" s="41" customFormat="1" x14ac:dyDescent="0.25"/>
  </sheetData>
  <mergeCells count="2">
    <mergeCell ref="A2:F5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9"/>
  <sheetViews>
    <sheetView workbookViewId="0">
      <selection sqref="A1:H1"/>
    </sheetView>
  </sheetViews>
  <sheetFormatPr defaultColWidth="8.85546875" defaultRowHeight="15" x14ac:dyDescent="0.25"/>
  <cols>
    <col min="1" max="4" width="8.85546875" style="28"/>
    <col min="5" max="8" width="25.28515625" style="28" customWidth="1"/>
    <col min="9" max="9" width="19" style="28" customWidth="1"/>
    <col min="10" max="16384" width="8.85546875" style="28"/>
  </cols>
  <sheetData>
    <row r="1" spans="1:8" ht="45" customHeight="1" x14ac:dyDescent="0.25">
      <c r="A1" s="204" t="s">
        <v>85</v>
      </c>
      <c r="B1" s="204"/>
      <c r="C1" s="204"/>
      <c r="D1" s="204"/>
      <c r="E1" s="204"/>
      <c r="F1" s="204"/>
      <c r="G1" s="204"/>
      <c r="H1" s="204"/>
    </row>
    <row r="2" spans="1:8" ht="15.75" x14ac:dyDescent="0.25">
      <c r="A2" s="204" t="s">
        <v>24</v>
      </c>
      <c r="B2" s="204"/>
      <c r="C2" s="204"/>
      <c r="D2" s="204"/>
      <c r="E2" s="204"/>
      <c r="F2" s="204"/>
      <c r="G2" s="216"/>
      <c r="H2" s="216"/>
    </row>
    <row r="3" spans="1:8" ht="18" x14ac:dyDescent="0.25">
      <c r="A3" s="63"/>
      <c r="B3" s="63"/>
      <c r="C3" s="63"/>
      <c r="D3" s="63"/>
      <c r="E3" s="63"/>
      <c r="F3" s="63"/>
      <c r="G3" s="69"/>
      <c r="H3" s="69"/>
    </row>
    <row r="4" spans="1:8" ht="15.75" x14ac:dyDescent="0.25">
      <c r="A4" s="204" t="s">
        <v>28</v>
      </c>
      <c r="B4" s="205"/>
      <c r="C4" s="205"/>
      <c r="D4" s="205"/>
      <c r="E4" s="205"/>
      <c r="F4" s="205"/>
      <c r="G4" s="205"/>
      <c r="H4" s="205"/>
    </row>
    <row r="5" spans="1:8" ht="18" x14ac:dyDescent="0.25">
      <c r="A5" s="77"/>
      <c r="B5" s="78"/>
      <c r="C5" s="78"/>
      <c r="D5" s="78"/>
      <c r="E5" s="79"/>
      <c r="F5" s="3"/>
      <c r="G5" s="3"/>
      <c r="H5" s="58" t="s">
        <v>35</v>
      </c>
    </row>
    <row r="6" spans="1:8" x14ac:dyDescent="0.25">
      <c r="A6" s="45"/>
      <c r="B6" s="46"/>
      <c r="C6" s="46"/>
      <c r="D6" s="47"/>
      <c r="E6" s="48"/>
      <c r="F6" s="42" t="s">
        <v>82</v>
      </c>
      <c r="G6" s="42" t="s">
        <v>86</v>
      </c>
      <c r="H6" s="42" t="s">
        <v>87</v>
      </c>
    </row>
    <row r="7" spans="1:8" x14ac:dyDescent="0.25">
      <c r="A7" s="209" t="s">
        <v>0</v>
      </c>
      <c r="B7" s="203"/>
      <c r="C7" s="203"/>
      <c r="D7" s="203"/>
      <c r="E7" s="217"/>
      <c r="F7" s="43">
        <v>2683785</v>
      </c>
      <c r="G7" s="43">
        <f>SUM(G8:G9)</f>
        <v>512324</v>
      </c>
      <c r="H7" s="43">
        <f>SUM(F7+G7)</f>
        <v>3196109</v>
      </c>
    </row>
    <row r="8" spans="1:8" x14ac:dyDescent="0.25">
      <c r="A8" s="218" t="s">
        <v>36</v>
      </c>
      <c r="B8" s="219"/>
      <c r="C8" s="219"/>
      <c r="D8" s="219"/>
      <c r="E8" s="215"/>
      <c r="F8" s="44">
        <v>2683585</v>
      </c>
      <c r="G8" s="44">
        <v>512324</v>
      </c>
      <c r="H8" s="44">
        <f>SUM(F8+G8)</f>
        <v>3195909</v>
      </c>
    </row>
    <row r="9" spans="1:8" x14ac:dyDescent="0.25">
      <c r="A9" s="220" t="s">
        <v>37</v>
      </c>
      <c r="B9" s="215"/>
      <c r="C9" s="215"/>
      <c r="D9" s="215"/>
      <c r="E9" s="215"/>
      <c r="F9" s="44">
        <v>200</v>
      </c>
      <c r="G9" s="44">
        <v>0</v>
      </c>
      <c r="H9" s="44">
        <v>200</v>
      </c>
    </row>
    <row r="10" spans="1:8" x14ac:dyDescent="0.25">
      <c r="A10" s="80" t="s">
        <v>1</v>
      </c>
      <c r="B10" s="81"/>
      <c r="C10" s="81"/>
      <c r="D10" s="81"/>
      <c r="E10" s="81"/>
      <c r="F10" s="43">
        <v>2683785</v>
      </c>
      <c r="G10" s="43">
        <f t="shared" ref="G10" si="0">G11+G12</f>
        <v>523244</v>
      </c>
      <c r="H10" s="43">
        <f>SUM(F10+G10)</f>
        <v>3207029</v>
      </c>
    </row>
    <row r="11" spans="1:8" x14ac:dyDescent="0.25">
      <c r="A11" s="221" t="s">
        <v>38</v>
      </c>
      <c r="B11" s="219"/>
      <c r="C11" s="219"/>
      <c r="D11" s="219"/>
      <c r="E11" s="219"/>
      <c r="F11" s="44">
        <v>2608685</v>
      </c>
      <c r="G11" s="44">
        <v>496142</v>
      </c>
      <c r="H11" s="44">
        <f>SUM(F11+G11)</f>
        <v>3104827</v>
      </c>
    </row>
    <row r="12" spans="1:8" x14ac:dyDescent="0.25">
      <c r="A12" s="214" t="s">
        <v>39</v>
      </c>
      <c r="B12" s="215"/>
      <c r="C12" s="215"/>
      <c r="D12" s="215"/>
      <c r="E12" s="215"/>
      <c r="F12" s="49">
        <v>75100</v>
      </c>
      <c r="G12" s="49">
        <v>27102</v>
      </c>
      <c r="H12" s="44">
        <f>SUM(F12+G12)</f>
        <v>102202</v>
      </c>
    </row>
    <row r="13" spans="1:8" x14ac:dyDescent="0.25">
      <c r="A13" s="202" t="s">
        <v>62</v>
      </c>
      <c r="B13" s="203"/>
      <c r="C13" s="203"/>
      <c r="D13" s="203"/>
      <c r="E13" s="203"/>
      <c r="F13" s="43">
        <v>0</v>
      </c>
      <c r="G13" s="43">
        <f t="shared" ref="G13:H13" si="1">G7-G10</f>
        <v>-10920</v>
      </c>
      <c r="H13" s="43">
        <f t="shared" si="1"/>
        <v>-10920</v>
      </c>
    </row>
    <row r="14" spans="1:8" ht="18" x14ac:dyDescent="0.25">
      <c r="A14" s="63"/>
      <c r="B14" s="52"/>
      <c r="C14" s="52"/>
      <c r="D14" s="52"/>
      <c r="E14" s="52"/>
      <c r="F14" s="53"/>
      <c r="G14" s="53"/>
      <c r="H14" s="53"/>
    </row>
    <row r="15" spans="1:8" ht="15.75" x14ac:dyDescent="0.25">
      <c r="A15" s="204" t="s">
        <v>29</v>
      </c>
      <c r="B15" s="205"/>
      <c r="C15" s="205"/>
      <c r="D15" s="205"/>
      <c r="E15" s="205"/>
      <c r="F15" s="205"/>
      <c r="G15" s="205"/>
      <c r="H15" s="205"/>
    </row>
    <row r="16" spans="1:8" ht="18" x14ac:dyDescent="0.25">
      <c r="A16" s="63"/>
      <c r="B16" s="52"/>
      <c r="C16" s="52"/>
      <c r="D16" s="52"/>
      <c r="E16" s="52"/>
      <c r="F16" s="53"/>
      <c r="G16" s="53"/>
      <c r="H16" s="53"/>
    </row>
    <row r="17" spans="1:8" x14ac:dyDescent="0.25">
      <c r="A17" s="45"/>
      <c r="B17" s="46"/>
      <c r="C17" s="46"/>
      <c r="D17" s="47"/>
      <c r="E17" s="48"/>
      <c r="F17" s="42" t="s">
        <v>82</v>
      </c>
      <c r="G17" s="42" t="s">
        <v>86</v>
      </c>
      <c r="H17" s="42" t="s">
        <v>87</v>
      </c>
    </row>
    <row r="18" spans="1:8" x14ac:dyDescent="0.25">
      <c r="A18" s="214" t="s">
        <v>40</v>
      </c>
      <c r="B18" s="215"/>
      <c r="C18" s="215"/>
      <c r="D18" s="215"/>
      <c r="E18" s="215"/>
      <c r="F18" s="49"/>
      <c r="G18" s="49"/>
      <c r="H18" s="50"/>
    </row>
    <row r="19" spans="1:8" x14ac:dyDescent="0.25">
      <c r="A19" s="214" t="s">
        <v>41</v>
      </c>
      <c r="B19" s="215"/>
      <c r="C19" s="215"/>
      <c r="D19" s="215"/>
      <c r="E19" s="215"/>
      <c r="F19" s="49"/>
      <c r="G19" s="49"/>
      <c r="H19" s="50"/>
    </row>
    <row r="20" spans="1:8" x14ac:dyDescent="0.25">
      <c r="A20" s="202" t="s">
        <v>2</v>
      </c>
      <c r="B20" s="203"/>
      <c r="C20" s="203"/>
      <c r="D20" s="203"/>
      <c r="E20" s="203"/>
      <c r="F20" s="43">
        <f t="shared" ref="F20:H20" si="2">F18-F19</f>
        <v>0</v>
      </c>
      <c r="G20" s="43">
        <f t="shared" si="2"/>
        <v>0</v>
      </c>
      <c r="H20" s="43">
        <f t="shared" si="2"/>
        <v>0</v>
      </c>
    </row>
    <row r="21" spans="1:8" x14ac:dyDescent="0.25">
      <c r="A21" s="202" t="s">
        <v>63</v>
      </c>
      <c r="B21" s="203"/>
      <c r="C21" s="203"/>
      <c r="D21" s="203"/>
      <c r="E21" s="203"/>
      <c r="F21" s="43">
        <f>F13+F20</f>
        <v>0</v>
      </c>
      <c r="G21" s="43">
        <f t="shared" ref="G21:H21" si="3">G13+G20</f>
        <v>-10920</v>
      </c>
      <c r="H21" s="43">
        <f t="shared" si="3"/>
        <v>-10920</v>
      </c>
    </row>
    <row r="22" spans="1:8" ht="18" x14ac:dyDescent="0.25">
      <c r="A22" s="51"/>
      <c r="B22" s="52"/>
      <c r="C22" s="52"/>
      <c r="D22" s="52"/>
      <c r="E22" s="52"/>
      <c r="F22" s="53"/>
      <c r="G22" s="53"/>
      <c r="H22" s="53"/>
    </row>
    <row r="23" spans="1:8" ht="15.75" x14ac:dyDescent="0.25">
      <c r="A23" s="204" t="s">
        <v>64</v>
      </c>
      <c r="B23" s="205"/>
      <c r="C23" s="205"/>
      <c r="D23" s="205"/>
      <c r="E23" s="205"/>
      <c r="F23" s="205"/>
      <c r="G23" s="205"/>
      <c r="H23" s="205"/>
    </row>
    <row r="24" spans="1:8" ht="15.75" x14ac:dyDescent="0.25">
      <c r="A24" s="60"/>
      <c r="B24" s="59"/>
      <c r="C24" s="59"/>
      <c r="D24" s="59"/>
      <c r="E24" s="59"/>
      <c r="F24" s="59"/>
      <c r="G24" s="59"/>
      <c r="H24" s="59"/>
    </row>
    <row r="25" spans="1:8" x14ac:dyDescent="0.25">
      <c r="A25" s="45"/>
      <c r="B25" s="46"/>
      <c r="C25" s="46"/>
      <c r="D25" s="47"/>
      <c r="E25" s="48"/>
      <c r="F25" s="42" t="s">
        <v>82</v>
      </c>
      <c r="G25" s="42" t="s">
        <v>86</v>
      </c>
      <c r="H25" s="42" t="s">
        <v>87</v>
      </c>
    </row>
    <row r="26" spans="1:8" ht="15" customHeight="1" x14ac:dyDescent="0.25">
      <c r="A26" s="206" t="s">
        <v>65</v>
      </c>
      <c r="B26" s="207"/>
      <c r="C26" s="207"/>
      <c r="D26" s="207"/>
      <c r="E26" s="208"/>
      <c r="F26" s="54">
        <v>0</v>
      </c>
      <c r="G26" s="54">
        <v>0</v>
      </c>
      <c r="H26" s="55">
        <v>0</v>
      </c>
    </row>
    <row r="27" spans="1:8" ht="15" customHeight="1" x14ac:dyDescent="0.25">
      <c r="A27" s="202" t="s">
        <v>66</v>
      </c>
      <c r="B27" s="203"/>
      <c r="C27" s="203"/>
      <c r="D27" s="203"/>
      <c r="E27" s="203"/>
      <c r="F27" s="56">
        <f t="shared" ref="F27:H27" si="4">F21+F26</f>
        <v>0</v>
      </c>
      <c r="G27" s="56">
        <f t="shared" si="4"/>
        <v>-10920</v>
      </c>
      <c r="H27" s="57">
        <f t="shared" si="4"/>
        <v>-10920</v>
      </c>
    </row>
    <row r="28" spans="1:8" ht="45" customHeight="1" x14ac:dyDescent="0.25">
      <c r="A28" s="209" t="s">
        <v>67</v>
      </c>
      <c r="B28" s="210"/>
      <c r="C28" s="210"/>
      <c r="D28" s="210"/>
      <c r="E28" s="211"/>
      <c r="F28" s="56">
        <f t="shared" ref="F28:H28" si="5">F13+F20+F26-F27</f>
        <v>0</v>
      </c>
      <c r="G28" s="56">
        <f t="shared" si="5"/>
        <v>0</v>
      </c>
      <c r="H28" s="57">
        <f t="shared" si="5"/>
        <v>0</v>
      </c>
    </row>
    <row r="29" spans="1:8" ht="15.75" x14ac:dyDescent="0.25">
      <c r="A29" s="60"/>
      <c r="B29" s="59"/>
      <c r="C29" s="59"/>
      <c r="D29" s="59"/>
      <c r="E29" s="59"/>
      <c r="F29" s="59"/>
      <c r="G29" s="59"/>
      <c r="H29" s="59"/>
    </row>
    <row r="30" spans="1:8" ht="15.75" x14ac:dyDescent="0.25">
      <c r="A30" s="204" t="s">
        <v>61</v>
      </c>
      <c r="B30" s="204"/>
      <c r="C30" s="204"/>
      <c r="D30" s="204"/>
      <c r="E30" s="204"/>
      <c r="F30" s="204"/>
      <c r="G30" s="204"/>
      <c r="H30" s="204"/>
    </row>
    <row r="31" spans="1:8" ht="18" x14ac:dyDescent="0.25">
      <c r="A31" s="51"/>
      <c r="B31" s="52"/>
      <c r="C31" s="52"/>
      <c r="D31" s="52"/>
      <c r="E31" s="52"/>
      <c r="F31" s="53"/>
      <c r="G31" s="53"/>
      <c r="H31" s="53"/>
    </row>
    <row r="32" spans="1:8" x14ac:dyDescent="0.25">
      <c r="A32" s="45"/>
      <c r="B32" s="46"/>
      <c r="C32" s="46"/>
      <c r="D32" s="47"/>
      <c r="E32" s="48"/>
      <c r="F32" s="42" t="s">
        <v>82</v>
      </c>
      <c r="G32" s="42" t="s">
        <v>86</v>
      </c>
      <c r="H32" s="42" t="s">
        <v>87</v>
      </c>
    </row>
    <row r="33" spans="1:8" x14ac:dyDescent="0.25">
      <c r="A33" s="206" t="s">
        <v>65</v>
      </c>
      <c r="B33" s="207"/>
      <c r="C33" s="207"/>
      <c r="D33" s="207"/>
      <c r="E33" s="208"/>
      <c r="F33" s="54"/>
      <c r="G33" s="54"/>
      <c r="H33" s="55">
        <f>G36</f>
        <v>0</v>
      </c>
    </row>
    <row r="34" spans="1:8" ht="28.5" customHeight="1" x14ac:dyDescent="0.25">
      <c r="A34" s="206" t="s">
        <v>68</v>
      </c>
      <c r="B34" s="207"/>
      <c r="C34" s="207"/>
      <c r="D34" s="207"/>
      <c r="E34" s="208"/>
      <c r="F34" s="54">
        <v>0</v>
      </c>
      <c r="G34" s="54">
        <v>0</v>
      </c>
      <c r="H34" s="55">
        <v>0</v>
      </c>
    </row>
    <row r="35" spans="1:8" x14ac:dyDescent="0.25">
      <c r="A35" s="206" t="s">
        <v>69</v>
      </c>
      <c r="B35" s="212"/>
      <c r="C35" s="212"/>
      <c r="D35" s="212"/>
      <c r="E35" s="213"/>
      <c r="F35" s="54">
        <v>0</v>
      </c>
      <c r="G35" s="54">
        <v>0</v>
      </c>
      <c r="H35" s="55">
        <v>0</v>
      </c>
    </row>
    <row r="36" spans="1:8" ht="15" customHeight="1" x14ac:dyDescent="0.25">
      <c r="A36" s="202" t="s">
        <v>66</v>
      </c>
      <c r="B36" s="203"/>
      <c r="C36" s="203"/>
      <c r="D36" s="203"/>
      <c r="E36" s="203"/>
      <c r="F36" s="56">
        <f t="shared" ref="F36:H36" si="6">F33-F34+F35</f>
        <v>0</v>
      </c>
      <c r="G36" s="56">
        <f t="shared" si="6"/>
        <v>0</v>
      </c>
      <c r="H36" s="57">
        <f t="shared" si="6"/>
        <v>0</v>
      </c>
    </row>
    <row r="37" spans="1:8" ht="17.25" customHeight="1" x14ac:dyDescent="0.25"/>
    <row r="38" spans="1:8" ht="12.75" customHeight="1" x14ac:dyDescent="0.25">
      <c r="A38" s="201"/>
      <c r="B38" s="201"/>
      <c r="C38" s="201"/>
      <c r="D38" s="201"/>
      <c r="E38" s="201"/>
      <c r="F38" s="201"/>
      <c r="G38" s="201"/>
      <c r="H38" s="201"/>
    </row>
    <row r="39" spans="1:8" ht="9" customHeight="1" x14ac:dyDescent="0.25"/>
  </sheetData>
  <mergeCells count="24">
    <mergeCell ref="A19:E19"/>
    <mergeCell ref="A1:H1"/>
    <mergeCell ref="A2:H2"/>
    <mergeCell ref="A4:H4"/>
    <mergeCell ref="A7:E7"/>
    <mergeCell ref="A8:E8"/>
    <mergeCell ref="A9:E9"/>
    <mergeCell ref="A11:E11"/>
    <mergeCell ref="A12:E12"/>
    <mergeCell ref="A13:E13"/>
    <mergeCell ref="A15:H15"/>
    <mergeCell ref="A18:E18"/>
    <mergeCell ref="A38:H38"/>
    <mergeCell ref="A20:E20"/>
    <mergeCell ref="A21:E21"/>
    <mergeCell ref="A23:H23"/>
    <mergeCell ref="A26:E26"/>
    <mergeCell ref="A27:E27"/>
    <mergeCell ref="A28:E28"/>
    <mergeCell ref="A30:H30"/>
    <mergeCell ref="A33:E33"/>
    <mergeCell ref="A34:E34"/>
    <mergeCell ref="A35:E35"/>
    <mergeCell ref="A36:E36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7"/>
  <sheetViews>
    <sheetView workbookViewId="0">
      <selection sqref="A1:H1"/>
    </sheetView>
  </sheetViews>
  <sheetFormatPr defaultColWidth="8.85546875" defaultRowHeight="15" x14ac:dyDescent="0.25"/>
  <cols>
    <col min="1" max="1" width="7.42578125" style="28" customWidth="1"/>
    <col min="2" max="2" width="8.42578125" style="28" customWidth="1"/>
    <col min="3" max="3" width="25.28515625" style="28" customWidth="1"/>
    <col min="4" max="6" width="25.28515625" style="174" customWidth="1"/>
    <col min="7" max="7" width="9.140625" style="28" customWidth="1"/>
    <col min="8" max="16384" width="8.85546875" style="28"/>
  </cols>
  <sheetData>
    <row r="1" spans="1:8" ht="47.25" customHeight="1" x14ac:dyDescent="0.25">
      <c r="A1" s="204" t="s">
        <v>85</v>
      </c>
      <c r="B1" s="204"/>
      <c r="C1" s="204"/>
      <c r="D1" s="204"/>
      <c r="E1" s="204"/>
      <c r="F1" s="204"/>
      <c r="G1" s="204"/>
      <c r="H1" s="204"/>
    </row>
    <row r="2" spans="1:8" ht="18" customHeight="1" x14ac:dyDescent="0.25">
      <c r="A2" s="63"/>
      <c r="B2" s="63"/>
      <c r="C2" s="63"/>
      <c r="D2" s="171"/>
      <c r="E2" s="171"/>
      <c r="F2" s="171"/>
    </row>
    <row r="3" spans="1:8" ht="15.75" customHeight="1" x14ac:dyDescent="0.25">
      <c r="A3" s="204" t="s">
        <v>24</v>
      </c>
      <c r="B3" s="204"/>
      <c r="C3" s="204"/>
      <c r="D3" s="204"/>
      <c r="E3" s="204"/>
      <c r="F3" s="204"/>
    </row>
    <row r="4" spans="1:8" ht="18" x14ac:dyDescent="0.25">
      <c r="A4" s="63"/>
      <c r="B4" s="63"/>
      <c r="C4" s="63"/>
      <c r="D4" s="171"/>
      <c r="E4" s="172"/>
      <c r="F4" s="172"/>
    </row>
    <row r="5" spans="1:8" ht="18" customHeight="1" x14ac:dyDescent="0.25">
      <c r="A5" s="204" t="s">
        <v>4</v>
      </c>
      <c r="B5" s="204"/>
      <c r="C5" s="204"/>
      <c r="D5" s="204"/>
      <c r="E5" s="204"/>
      <c r="F5" s="204"/>
    </row>
    <row r="6" spans="1:8" ht="18" x14ac:dyDescent="0.25">
      <c r="A6" s="63"/>
      <c r="B6" s="63"/>
      <c r="C6" s="63"/>
      <c r="D6" s="171"/>
      <c r="E6" s="172"/>
      <c r="F6" s="172"/>
    </row>
    <row r="7" spans="1:8" ht="15.75" customHeight="1" x14ac:dyDescent="0.25">
      <c r="A7" s="204" t="s">
        <v>42</v>
      </c>
      <c r="B7" s="204"/>
      <c r="C7" s="204"/>
      <c r="D7" s="204"/>
      <c r="E7" s="204"/>
      <c r="F7" s="204"/>
    </row>
    <row r="8" spans="1:8" ht="18" x14ac:dyDescent="0.25">
      <c r="A8" s="63"/>
      <c r="B8" s="63"/>
      <c r="C8" s="63"/>
      <c r="D8" s="171"/>
      <c r="E8" s="172"/>
      <c r="F8" s="172"/>
    </row>
    <row r="9" spans="1:8" x14ac:dyDescent="0.25">
      <c r="A9" s="42" t="s">
        <v>5</v>
      </c>
      <c r="B9" s="92" t="s">
        <v>6</v>
      </c>
      <c r="C9" s="92" t="s">
        <v>3</v>
      </c>
      <c r="D9" s="173" t="s">
        <v>82</v>
      </c>
      <c r="E9" s="173" t="s">
        <v>86</v>
      </c>
      <c r="F9" s="173" t="s">
        <v>87</v>
      </c>
    </row>
    <row r="10" spans="1:8" x14ac:dyDescent="0.25">
      <c r="A10" s="70"/>
      <c r="B10" s="71"/>
      <c r="C10" s="72" t="s">
        <v>0</v>
      </c>
      <c r="D10" s="182">
        <v>2683785</v>
      </c>
      <c r="E10" s="168">
        <f>SUM(E11+E17)</f>
        <v>512324</v>
      </c>
      <c r="F10" s="168">
        <f>SUM(D10+E10)</f>
        <v>3196109</v>
      </c>
    </row>
    <row r="11" spans="1:8" s="23" customFormat="1" ht="28.5" customHeight="1" x14ac:dyDescent="0.25">
      <c r="A11" s="83">
        <v>6</v>
      </c>
      <c r="B11" s="83"/>
      <c r="C11" s="83" t="s">
        <v>7</v>
      </c>
      <c r="D11" s="183">
        <v>2683585</v>
      </c>
      <c r="E11" s="169">
        <f>SUM(E12:E16)</f>
        <v>512324</v>
      </c>
      <c r="F11" s="168">
        <f>SUM(D11+E11)</f>
        <v>3195909</v>
      </c>
    </row>
    <row r="12" spans="1:8" ht="38.25" x14ac:dyDescent="0.25">
      <c r="A12" s="73"/>
      <c r="B12" s="31">
        <v>63</v>
      </c>
      <c r="C12" s="31" t="s">
        <v>31</v>
      </c>
      <c r="D12" s="101">
        <v>1907350</v>
      </c>
      <c r="E12" s="101">
        <v>159400</v>
      </c>
      <c r="F12" s="184">
        <v>2066750</v>
      </c>
    </row>
    <row r="13" spans="1:8" ht="33.75" customHeight="1" x14ac:dyDescent="0.25">
      <c r="A13" s="73"/>
      <c r="B13" s="31">
        <v>64</v>
      </c>
      <c r="C13" s="31" t="s">
        <v>70</v>
      </c>
      <c r="D13" s="170">
        <v>50</v>
      </c>
      <c r="E13" s="170">
        <v>-40</v>
      </c>
      <c r="F13" s="168">
        <f t="shared" ref="F13:F18" si="0">SUM(D13+E13)</f>
        <v>10</v>
      </c>
    </row>
    <row r="14" spans="1:8" ht="33.75" customHeight="1" x14ac:dyDescent="0.25">
      <c r="A14" s="73"/>
      <c r="B14" s="31">
        <v>65</v>
      </c>
      <c r="C14" s="32" t="s">
        <v>71</v>
      </c>
      <c r="D14" s="101">
        <v>79000</v>
      </c>
      <c r="E14" s="101">
        <v>18750</v>
      </c>
      <c r="F14" s="184">
        <v>97750</v>
      </c>
    </row>
    <row r="15" spans="1:8" ht="33.75" customHeight="1" x14ac:dyDescent="0.25">
      <c r="A15" s="73"/>
      <c r="B15" s="31">
        <v>66</v>
      </c>
      <c r="C15" s="32" t="s">
        <v>75</v>
      </c>
      <c r="D15" s="170">
        <v>950</v>
      </c>
      <c r="E15" s="170">
        <v>6062</v>
      </c>
      <c r="F15" s="168">
        <v>7012</v>
      </c>
    </row>
    <row r="16" spans="1:8" ht="38.25" x14ac:dyDescent="0.25">
      <c r="A16" s="33"/>
      <c r="B16" s="33">
        <v>67</v>
      </c>
      <c r="C16" s="31" t="s">
        <v>32</v>
      </c>
      <c r="D16" s="170">
        <v>696235</v>
      </c>
      <c r="E16" s="170">
        <v>328152</v>
      </c>
      <c r="F16" s="168">
        <f t="shared" si="0"/>
        <v>1024387</v>
      </c>
    </row>
    <row r="17" spans="1:6" ht="25.5" x14ac:dyDescent="0.25">
      <c r="A17" s="74">
        <v>7</v>
      </c>
      <c r="B17" s="34"/>
      <c r="C17" s="35" t="s">
        <v>8</v>
      </c>
      <c r="D17" s="170">
        <v>200</v>
      </c>
      <c r="E17" s="170">
        <v>0</v>
      </c>
      <c r="F17" s="168">
        <f t="shared" si="0"/>
        <v>200</v>
      </c>
    </row>
    <row r="18" spans="1:6" ht="38.25" x14ac:dyDescent="0.25">
      <c r="A18" s="31"/>
      <c r="B18" s="31">
        <v>72</v>
      </c>
      <c r="C18" s="36" t="s">
        <v>30</v>
      </c>
      <c r="D18" s="170">
        <v>200</v>
      </c>
      <c r="E18" s="170">
        <v>0</v>
      </c>
      <c r="F18" s="168">
        <f t="shared" si="0"/>
        <v>200</v>
      </c>
    </row>
    <row r="19" spans="1:6" x14ac:dyDescent="0.25">
      <c r="A19" s="185"/>
      <c r="B19" s="185"/>
      <c r="C19" s="186"/>
      <c r="D19" s="187"/>
      <c r="E19" s="187"/>
      <c r="F19" s="188"/>
    </row>
    <row r="21" spans="1:6" ht="15.75" x14ac:dyDescent="0.25">
      <c r="A21" s="204" t="s">
        <v>43</v>
      </c>
      <c r="B21" s="222"/>
      <c r="C21" s="222"/>
      <c r="D21" s="222"/>
      <c r="E21" s="222"/>
      <c r="F21" s="222"/>
    </row>
    <row r="22" spans="1:6" ht="18" x14ac:dyDescent="0.25">
      <c r="A22" s="63"/>
      <c r="B22" s="63"/>
      <c r="C22" s="63"/>
      <c r="D22" s="171"/>
      <c r="E22" s="172"/>
      <c r="F22" s="172"/>
    </row>
    <row r="23" spans="1:6" ht="25.5" x14ac:dyDescent="0.25">
      <c r="A23" s="65" t="s">
        <v>5</v>
      </c>
      <c r="B23" s="64" t="s">
        <v>6</v>
      </c>
      <c r="C23" s="64" t="s">
        <v>9</v>
      </c>
      <c r="D23" s="175" t="s">
        <v>83</v>
      </c>
      <c r="E23" s="175" t="s">
        <v>34</v>
      </c>
      <c r="F23" s="175" t="s">
        <v>84</v>
      </c>
    </row>
    <row r="24" spans="1:6" x14ac:dyDescent="0.25">
      <c r="A24" s="91"/>
      <c r="B24" s="91"/>
      <c r="C24" s="83" t="s">
        <v>1</v>
      </c>
      <c r="D24" s="162">
        <f>SUM(D25+D31)</f>
        <v>2683785</v>
      </c>
      <c r="E24" s="162">
        <f>SUM(E25+E31)</f>
        <v>523244</v>
      </c>
      <c r="F24" s="163">
        <f>SUM(D24+E24)</f>
        <v>3207029</v>
      </c>
    </row>
    <row r="25" spans="1:6" x14ac:dyDescent="0.25">
      <c r="A25" s="177">
        <v>3</v>
      </c>
      <c r="B25" s="177"/>
      <c r="C25" s="177" t="s">
        <v>10</v>
      </c>
      <c r="D25" s="165">
        <f>SUM(D26:D30)</f>
        <v>2608685</v>
      </c>
      <c r="E25" s="165">
        <f>SUM(E26:E30)</f>
        <v>496142</v>
      </c>
      <c r="F25" s="165">
        <f>SUM(D25+E25)</f>
        <v>3104827</v>
      </c>
    </row>
    <row r="26" spans="1:6" s="23" customFormat="1" ht="25.5" customHeight="1" x14ac:dyDescent="0.25">
      <c r="A26" s="73"/>
      <c r="B26" s="31">
        <v>31</v>
      </c>
      <c r="C26" s="31" t="s">
        <v>11</v>
      </c>
      <c r="D26" s="180">
        <v>2058100</v>
      </c>
      <c r="E26" s="180">
        <v>252530</v>
      </c>
      <c r="F26" s="181">
        <v>2310630</v>
      </c>
    </row>
    <row r="27" spans="1:6" ht="23.25" customHeight="1" x14ac:dyDescent="0.25">
      <c r="A27" s="33"/>
      <c r="B27" s="33">
        <v>32</v>
      </c>
      <c r="C27" s="33" t="s">
        <v>25</v>
      </c>
      <c r="D27" s="176">
        <v>536285</v>
      </c>
      <c r="E27" s="161">
        <v>213298</v>
      </c>
      <c r="F27" s="167">
        <v>749583</v>
      </c>
    </row>
    <row r="28" spans="1:6" ht="15.75" customHeight="1" x14ac:dyDescent="0.25">
      <c r="A28" s="33"/>
      <c r="B28" s="33">
        <v>34</v>
      </c>
      <c r="C28" s="66" t="s">
        <v>72</v>
      </c>
      <c r="D28" s="176">
        <v>1100</v>
      </c>
      <c r="E28" s="161">
        <v>0</v>
      </c>
      <c r="F28" s="167">
        <v>1100</v>
      </c>
    </row>
    <row r="29" spans="1:6" x14ac:dyDescent="0.25">
      <c r="A29" s="33"/>
      <c r="B29" s="33">
        <v>37</v>
      </c>
      <c r="C29" s="66" t="s">
        <v>73</v>
      </c>
      <c r="D29" s="176">
        <v>12000</v>
      </c>
      <c r="E29" s="161">
        <v>30312</v>
      </c>
      <c r="F29" s="167">
        <v>42312</v>
      </c>
    </row>
    <row r="30" spans="1:6" x14ac:dyDescent="0.25">
      <c r="A30" s="33"/>
      <c r="B30" s="33">
        <v>38</v>
      </c>
      <c r="C30" s="33" t="s">
        <v>76</v>
      </c>
      <c r="D30" s="176">
        <v>1200</v>
      </c>
      <c r="E30" s="161">
        <v>2</v>
      </c>
      <c r="F30" s="167">
        <v>1202</v>
      </c>
    </row>
    <row r="31" spans="1:6" ht="25.5" x14ac:dyDescent="0.25">
      <c r="A31" s="178">
        <v>4</v>
      </c>
      <c r="B31" s="179"/>
      <c r="C31" s="85" t="s">
        <v>12</v>
      </c>
      <c r="D31" s="164">
        <v>75100</v>
      </c>
      <c r="E31" s="165">
        <v>27102</v>
      </c>
      <c r="F31" s="166">
        <v>102202</v>
      </c>
    </row>
    <row r="32" spans="1:6" ht="38.25" x14ac:dyDescent="0.25">
      <c r="A32" s="31"/>
      <c r="B32" s="31">
        <v>42</v>
      </c>
      <c r="C32" s="36" t="s">
        <v>13</v>
      </c>
      <c r="D32" s="176">
        <v>75100</v>
      </c>
      <c r="E32" s="161">
        <v>27102</v>
      </c>
      <c r="F32" s="167">
        <v>102202</v>
      </c>
    </row>
    <row r="35" spans="1:10" ht="18" x14ac:dyDescent="0.25">
      <c r="A35" s="63"/>
      <c r="B35" s="63"/>
      <c r="C35" s="63"/>
      <c r="D35" s="171"/>
      <c r="E35" s="171"/>
      <c r="F35" s="171"/>
    </row>
    <row r="37" spans="1:10" ht="18.75" x14ac:dyDescent="0.25">
      <c r="G37" s="63"/>
      <c r="H37" s="75"/>
      <c r="I37" s="63"/>
      <c r="J37" s="76"/>
    </row>
  </sheetData>
  <mergeCells count="5">
    <mergeCell ref="A21:F21"/>
    <mergeCell ref="A3:F3"/>
    <mergeCell ref="A5:F5"/>
    <mergeCell ref="A7:F7"/>
    <mergeCell ref="A1:H1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7"/>
  <sheetViews>
    <sheetView zoomScaleNormal="100" workbookViewId="0">
      <selection sqref="A1:D1"/>
    </sheetView>
  </sheetViews>
  <sheetFormatPr defaultColWidth="8.85546875" defaultRowHeight="15" x14ac:dyDescent="0.25"/>
  <cols>
    <col min="1" max="1" width="28.28515625" style="28" customWidth="1"/>
    <col min="2" max="4" width="25.28515625" style="41" customWidth="1"/>
    <col min="5" max="16384" width="8.85546875" style="41"/>
  </cols>
  <sheetData>
    <row r="1" spans="1:8" ht="60.75" customHeight="1" x14ac:dyDescent="0.25">
      <c r="A1" s="204" t="s">
        <v>85</v>
      </c>
      <c r="B1" s="204"/>
      <c r="C1" s="204"/>
      <c r="D1" s="204"/>
      <c r="E1" s="82"/>
      <c r="F1" s="82"/>
      <c r="G1" s="82"/>
      <c r="H1" s="82"/>
    </row>
    <row r="2" spans="1:8" ht="18" customHeight="1" x14ac:dyDescent="0.25">
      <c r="A2" s="63"/>
      <c r="B2" s="63"/>
      <c r="C2" s="63"/>
      <c r="D2" s="63"/>
    </row>
    <row r="3" spans="1:8" ht="15.75" customHeight="1" x14ac:dyDescent="0.25">
      <c r="A3" s="204" t="s">
        <v>24</v>
      </c>
      <c r="B3" s="204"/>
      <c r="C3" s="204"/>
      <c r="D3" s="204"/>
    </row>
    <row r="4" spans="1:8" ht="18" x14ac:dyDescent="0.25">
      <c r="B4" s="63"/>
      <c r="C4" s="69"/>
      <c r="D4" s="69"/>
    </row>
    <row r="5" spans="1:8" ht="18" customHeight="1" x14ac:dyDescent="0.25">
      <c r="A5" s="204" t="s">
        <v>4</v>
      </c>
      <c r="B5" s="204"/>
      <c r="C5" s="204"/>
      <c r="D5" s="204"/>
    </row>
    <row r="6" spans="1:8" ht="18" x14ac:dyDescent="0.25">
      <c r="A6" s="63"/>
      <c r="B6" s="63"/>
      <c r="C6" s="69"/>
      <c r="D6" s="69"/>
    </row>
    <row r="7" spans="1:8" ht="15.75" customHeight="1" x14ac:dyDescent="0.25">
      <c r="A7" s="204" t="s">
        <v>44</v>
      </c>
      <c r="B7" s="204"/>
      <c r="C7" s="204"/>
      <c r="D7" s="204"/>
    </row>
    <row r="8" spans="1:8" ht="18" x14ac:dyDescent="0.25">
      <c r="A8" s="63"/>
      <c r="B8" s="39"/>
      <c r="C8" s="40"/>
      <c r="D8" s="40"/>
    </row>
    <row r="9" spans="1:8" x14ac:dyDescent="0.25">
      <c r="A9" s="42" t="s">
        <v>46</v>
      </c>
      <c r="B9" s="42" t="s">
        <v>82</v>
      </c>
      <c r="C9" s="42" t="s">
        <v>86</v>
      </c>
      <c r="D9" s="42" t="s">
        <v>87</v>
      </c>
    </row>
    <row r="10" spans="1:8" ht="30" customHeight="1" x14ac:dyDescent="0.25">
      <c r="A10" s="83" t="s">
        <v>0</v>
      </c>
      <c r="B10" s="84">
        <f>B11+B23</f>
        <v>2683785</v>
      </c>
      <c r="C10" s="84">
        <f>C11+C23</f>
        <v>523244</v>
      </c>
      <c r="D10" s="84">
        <f>SUM(B10+C10)</f>
        <v>3207029</v>
      </c>
    </row>
    <row r="11" spans="1:8" ht="26.25" customHeight="1" x14ac:dyDescent="0.25">
      <c r="A11" s="85" t="s">
        <v>51</v>
      </c>
      <c r="B11" s="86">
        <f>SUM(B12:B19)</f>
        <v>2683785</v>
      </c>
      <c r="C11" s="86">
        <f>SUM(C12:C19)</f>
        <v>523244</v>
      </c>
      <c r="D11" s="84">
        <f>SUM(B11+C11)</f>
        <v>3207029</v>
      </c>
    </row>
    <row r="12" spans="1:8" x14ac:dyDescent="0.25">
      <c r="A12" s="66" t="s">
        <v>81</v>
      </c>
      <c r="B12" s="38">
        <v>523350</v>
      </c>
      <c r="C12" s="38">
        <v>323152</v>
      </c>
      <c r="D12" s="84">
        <f t="shared" ref="D12:D19" si="0">SUM(B12+C12)</f>
        <v>846502</v>
      </c>
    </row>
    <row r="13" spans="1:8" x14ac:dyDescent="0.25">
      <c r="A13" s="32" t="s">
        <v>88</v>
      </c>
      <c r="B13" s="38">
        <v>1000</v>
      </c>
      <c r="C13" s="38">
        <v>-990</v>
      </c>
      <c r="D13" s="84">
        <f t="shared" si="0"/>
        <v>10</v>
      </c>
    </row>
    <row r="14" spans="1:8" ht="28.5" customHeight="1" x14ac:dyDescent="0.25">
      <c r="A14" s="32" t="s">
        <v>89</v>
      </c>
      <c r="B14" s="38">
        <v>0</v>
      </c>
      <c r="C14" s="38">
        <v>10920</v>
      </c>
      <c r="D14" s="84">
        <f t="shared" si="0"/>
        <v>10920</v>
      </c>
    </row>
    <row r="15" spans="1:8" ht="25.5" x14ac:dyDescent="0.25">
      <c r="A15" s="32" t="s">
        <v>90</v>
      </c>
      <c r="B15" s="38">
        <v>137000</v>
      </c>
      <c r="C15" s="38">
        <v>5000</v>
      </c>
      <c r="D15" s="84">
        <f t="shared" si="0"/>
        <v>142000</v>
      </c>
    </row>
    <row r="16" spans="1:8" ht="30" customHeight="1" x14ac:dyDescent="0.25">
      <c r="A16" s="32" t="s">
        <v>91</v>
      </c>
      <c r="B16" s="38">
        <v>385</v>
      </c>
      <c r="C16" s="38">
        <v>0</v>
      </c>
      <c r="D16" s="84">
        <f t="shared" si="0"/>
        <v>385</v>
      </c>
    </row>
    <row r="17" spans="1:5" x14ac:dyDescent="0.25">
      <c r="A17" s="32" t="s">
        <v>92</v>
      </c>
      <c r="B17" s="38">
        <v>35500</v>
      </c>
      <c r="C17" s="38">
        <v>0</v>
      </c>
      <c r="D17" s="84">
        <f t="shared" si="0"/>
        <v>35500</v>
      </c>
    </row>
    <row r="18" spans="1:5" ht="38.25" x14ac:dyDescent="0.25">
      <c r="A18" s="32" t="s">
        <v>93</v>
      </c>
      <c r="B18" s="38">
        <v>1743100</v>
      </c>
      <c r="C18" s="38">
        <v>116000</v>
      </c>
      <c r="D18" s="84">
        <f t="shared" si="0"/>
        <v>1859100</v>
      </c>
    </row>
    <row r="19" spans="1:5" ht="25.5" x14ac:dyDescent="0.25">
      <c r="A19" s="32" t="s">
        <v>94</v>
      </c>
      <c r="B19" s="38">
        <v>243450</v>
      </c>
      <c r="C19" s="38">
        <v>69162</v>
      </c>
      <c r="D19" s="84">
        <f t="shared" si="0"/>
        <v>312612</v>
      </c>
    </row>
    <row r="20" spans="1:5" ht="25.5" hidden="1" x14ac:dyDescent="0.25">
      <c r="A20" s="67" t="s">
        <v>49</v>
      </c>
      <c r="B20" s="37"/>
      <c r="C20" s="37"/>
      <c r="D20" s="37"/>
    </row>
    <row r="21" spans="1:5" ht="25.5" hidden="1" x14ac:dyDescent="0.25">
      <c r="A21" s="32" t="s">
        <v>50</v>
      </c>
      <c r="B21" s="29"/>
      <c r="C21" s="29"/>
      <c r="D21" s="29"/>
    </row>
    <row r="22" spans="1:5" hidden="1" x14ac:dyDescent="0.25">
      <c r="A22" s="68" t="s">
        <v>47</v>
      </c>
      <c r="B22" s="29"/>
      <c r="C22" s="29"/>
      <c r="D22" s="30"/>
    </row>
    <row r="23" spans="1:5" hidden="1" x14ac:dyDescent="0.25">
      <c r="A23" s="66" t="s">
        <v>48</v>
      </c>
      <c r="B23" s="29"/>
      <c r="C23" s="29"/>
      <c r="D23" s="30"/>
    </row>
    <row r="26" spans="1:5" ht="15.75" customHeight="1" x14ac:dyDescent="0.25">
      <c r="A26" s="204" t="s">
        <v>45</v>
      </c>
      <c r="B26" s="204"/>
      <c r="C26" s="204"/>
      <c r="D26" s="204"/>
    </row>
    <row r="27" spans="1:5" ht="18" x14ac:dyDescent="0.25">
      <c r="A27" s="63"/>
      <c r="B27" s="39"/>
      <c r="C27" s="40"/>
      <c r="D27" s="40"/>
    </row>
    <row r="28" spans="1:5" ht="25.5" x14ac:dyDescent="0.25">
      <c r="A28" s="42" t="s">
        <v>46</v>
      </c>
      <c r="B28" s="42" t="s">
        <v>83</v>
      </c>
      <c r="C28" s="42" t="s">
        <v>34</v>
      </c>
      <c r="D28" s="42" t="s">
        <v>84</v>
      </c>
    </row>
    <row r="29" spans="1:5" s="61" customFormat="1" ht="27" customHeight="1" x14ac:dyDescent="0.25">
      <c r="A29" s="83" t="s">
        <v>1</v>
      </c>
      <c r="B29" s="84">
        <f>B30+B40</f>
        <v>2683785</v>
      </c>
      <c r="C29" s="84">
        <f>C30+C40</f>
        <v>523244</v>
      </c>
      <c r="D29" s="84">
        <f>SUM(B29+C29)</f>
        <v>3207029</v>
      </c>
    </row>
    <row r="30" spans="1:5" s="61" customFormat="1" ht="20.25" customHeight="1" x14ac:dyDescent="0.25">
      <c r="A30" s="87" t="s">
        <v>51</v>
      </c>
      <c r="B30" s="88">
        <f>SUM(B31:B38)</f>
        <v>2608685</v>
      </c>
      <c r="C30" s="88">
        <f>SUM(C31:C38)</f>
        <v>492742</v>
      </c>
      <c r="D30" s="84">
        <f t="shared" ref="D30:D46" si="1">SUM(B30+C30)</f>
        <v>3101427</v>
      </c>
    </row>
    <row r="31" spans="1:5" x14ac:dyDescent="0.25">
      <c r="A31" s="66" t="s">
        <v>81</v>
      </c>
      <c r="B31" s="38">
        <v>523350</v>
      </c>
      <c r="C31" s="38">
        <v>296462</v>
      </c>
      <c r="D31" s="84">
        <f t="shared" si="1"/>
        <v>819812</v>
      </c>
      <c r="E31" s="62"/>
    </row>
    <row r="32" spans="1:5" x14ac:dyDescent="0.25">
      <c r="A32" s="32" t="s">
        <v>88</v>
      </c>
      <c r="B32" s="38">
        <v>1000</v>
      </c>
      <c r="C32" s="38">
        <v>-990</v>
      </c>
      <c r="D32" s="84">
        <f t="shared" si="1"/>
        <v>10</v>
      </c>
      <c r="E32" s="62"/>
    </row>
    <row r="33" spans="1:5" ht="25.5" x14ac:dyDescent="0.25">
      <c r="A33" s="32" t="s">
        <v>95</v>
      </c>
      <c r="B33" s="38">
        <v>0</v>
      </c>
      <c r="C33" s="38">
        <v>10920</v>
      </c>
      <c r="D33" s="84">
        <f t="shared" si="1"/>
        <v>10920</v>
      </c>
    </row>
    <row r="34" spans="1:5" ht="19.5" customHeight="1" x14ac:dyDescent="0.25">
      <c r="A34" s="32" t="s">
        <v>90</v>
      </c>
      <c r="B34" s="38">
        <v>105000</v>
      </c>
      <c r="C34" s="38">
        <v>5000</v>
      </c>
      <c r="D34" s="84">
        <f t="shared" si="1"/>
        <v>110000</v>
      </c>
      <c r="E34" s="62"/>
    </row>
    <row r="35" spans="1:5" x14ac:dyDescent="0.25">
      <c r="A35" s="32" t="s">
        <v>91</v>
      </c>
      <c r="B35" s="38">
        <v>385</v>
      </c>
      <c r="C35" s="38">
        <v>0</v>
      </c>
      <c r="D35" s="84">
        <f t="shared" si="1"/>
        <v>385</v>
      </c>
    </row>
    <row r="36" spans="1:5" x14ac:dyDescent="0.25">
      <c r="A36" s="66" t="s">
        <v>92</v>
      </c>
      <c r="B36" s="38">
        <v>35500</v>
      </c>
      <c r="C36" s="38">
        <v>0</v>
      </c>
      <c r="D36" s="84">
        <f t="shared" si="1"/>
        <v>35500</v>
      </c>
      <c r="E36" s="62"/>
    </row>
    <row r="37" spans="1:5" ht="25.5" x14ac:dyDescent="0.25">
      <c r="A37" s="32" t="s">
        <v>96</v>
      </c>
      <c r="B37" s="38">
        <v>1743100</v>
      </c>
      <c r="C37" s="38">
        <v>116000</v>
      </c>
      <c r="D37" s="84">
        <f t="shared" si="1"/>
        <v>1859100</v>
      </c>
      <c r="E37" s="62"/>
    </row>
    <row r="38" spans="1:5" x14ac:dyDescent="0.25">
      <c r="A38" s="66" t="s">
        <v>97</v>
      </c>
      <c r="B38" s="38">
        <v>200350</v>
      </c>
      <c r="C38" s="38">
        <v>65350</v>
      </c>
      <c r="D38" s="84">
        <f t="shared" si="1"/>
        <v>265700</v>
      </c>
    </row>
    <row r="39" spans="1:5" x14ac:dyDescent="0.25">
      <c r="A39" s="35"/>
      <c r="B39" s="38"/>
      <c r="C39" s="38"/>
      <c r="D39" s="84">
        <f t="shared" si="1"/>
        <v>0</v>
      </c>
    </row>
    <row r="40" spans="1:5" s="61" customFormat="1" ht="25.5" x14ac:dyDescent="0.25">
      <c r="A40" s="156" t="s">
        <v>74</v>
      </c>
      <c r="B40" s="157">
        <f>SUM(B41:B45)</f>
        <v>75100</v>
      </c>
      <c r="C40" s="157">
        <f>SUM(C41:C45)</f>
        <v>30502</v>
      </c>
      <c r="D40" s="158">
        <f>SUM(B40+C40)</f>
        <v>105602</v>
      </c>
    </row>
    <row r="41" spans="1:5" s="61" customFormat="1" x14ac:dyDescent="0.25">
      <c r="A41" s="66" t="s">
        <v>81</v>
      </c>
      <c r="B41" s="88"/>
      <c r="C41" s="159">
        <v>26690</v>
      </c>
      <c r="D41" s="160">
        <f t="shared" si="1"/>
        <v>26690</v>
      </c>
    </row>
    <row r="42" spans="1:5" x14ac:dyDescent="0.25">
      <c r="A42" s="32" t="s">
        <v>88</v>
      </c>
      <c r="B42" s="38">
        <v>0</v>
      </c>
      <c r="C42" s="38">
        <v>0</v>
      </c>
      <c r="D42" s="84">
        <f t="shared" si="1"/>
        <v>0</v>
      </c>
    </row>
    <row r="43" spans="1:5" x14ac:dyDescent="0.25">
      <c r="A43" s="66" t="s">
        <v>98</v>
      </c>
      <c r="B43" s="38">
        <v>32000</v>
      </c>
      <c r="C43" s="38">
        <v>0</v>
      </c>
      <c r="D43" s="84">
        <f t="shared" si="1"/>
        <v>32000</v>
      </c>
    </row>
    <row r="44" spans="1:5" x14ac:dyDescent="0.25">
      <c r="A44" s="32" t="s">
        <v>97</v>
      </c>
      <c r="B44" s="38">
        <v>43100</v>
      </c>
      <c r="C44" s="38">
        <v>3812</v>
      </c>
      <c r="D44" s="84">
        <f t="shared" si="1"/>
        <v>46912</v>
      </c>
    </row>
    <row r="45" spans="1:5" ht="25.5" x14ac:dyDescent="0.25">
      <c r="A45" s="36" t="s">
        <v>99</v>
      </c>
      <c r="B45" s="38">
        <v>0</v>
      </c>
      <c r="C45" s="38">
        <v>0</v>
      </c>
      <c r="D45" s="84">
        <f t="shared" si="1"/>
        <v>0</v>
      </c>
    </row>
    <row r="46" spans="1:5" x14ac:dyDescent="0.25">
      <c r="A46" s="66"/>
      <c r="B46" s="29"/>
      <c r="C46" s="29"/>
      <c r="D46" s="84">
        <f t="shared" si="1"/>
        <v>0</v>
      </c>
    </row>
    <row r="47" spans="1:5" x14ac:dyDescent="0.25">
      <c r="A47" s="89"/>
      <c r="B47" s="90"/>
      <c r="C47" s="90"/>
      <c r="D47" s="90"/>
    </row>
  </sheetData>
  <mergeCells count="5">
    <mergeCell ref="A3:D3"/>
    <mergeCell ref="A5:D5"/>
    <mergeCell ref="A7:D7"/>
    <mergeCell ref="A26:D26"/>
    <mergeCell ref="A1:D1"/>
  </mergeCells>
  <pageMargins left="0.7" right="0.7" top="0.75" bottom="0.75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9"/>
  <sheetViews>
    <sheetView workbookViewId="0">
      <selection sqref="A1:D1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8" ht="46.5" customHeight="1" x14ac:dyDescent="0.25">
      <c r="A1" s="204" t="s">
        <v>85</v>
      </c>
      <c r="B1" s="204"/>
      <c r="C1" s="204"/>
      <c r="D1" s="204"/>
      <c r="E1" s="82"/>
      <c r="F1" s="82"/>
      <c r="G1" s="82"/>
      <c r="H1" s="82"/>
    </row>
    <row r="2" spans="1:8" ht="18" customHeight="1" x14ac:dyDescent="0.25">
      <c r="A2" s="1"/>
      <c r="B2" s="1"/>
      <c r="C2" s="1"/>
      <c r="D2" s="1"/>
    </row>
    <row r="3" spans="1:8" ht="15.75" x14ac:dyDescent="0.25">
      <c r="A3" s="223" t="s">
        <v>24</v>
      </c>
      <c r="B3" s="223"/>
      <c r="C3" s="224"/>
      <c r="D3" s="224"/>
    </row>
    <row r="4" spans="1:8" ht="18" x14ac:dyDescent="0.25">
      <c r="A4" s="1"/>
      <c r="B4" s="1"/>
      <c r="C4" s="2"/>
      <c r="D4" s="2"/>
    </row>
    <row r="5" spans="1:8" ht="18" customHeight="1" x14ac:dyDescent="0.25">
      <c r="A5" s="223" t="s">
        <v>4</v>
      </c>
      <c r="B5" s="205"/>
      <c r="C5" s="205"/>
      <c r="D5" s="205"/>
    </row>
    <row r="6" spans="1:8" ht="18" x14ac:dyDescent="0.25">
      <c r="A6" s="1"/>
      <c r="B6" s="1"/>
      <c r="C6" s="2"/>
      <c r="D6" s="2"/>
    </row>
    <row r="7" spans="1:8" ht="15.75" x14ac:dyDescent="0.25">
      <c r="A7" s="223" t="s">
        <v>14</v>
      </c>
      <c r="B7" s="222"/>
      <c r="C7" s="222"/>
      <c r="D7" s="222"/>
    </row>
    <row r="8" spans="1:8" ht="18" x14ac:dyDescent="0.25">
      <c r="A8" s="1"/>
      <c r="B8" s="1"/>
      <c r="C8" s="2"/>
      <c r="D8" s="2"/>
    </row>
    <row r="9" spans="1:8" s="26" customFormat="1" ht="12" x14ac:dyDescent="0.2">
      <c r="A9" s="24"/>
      <c r="B9" s="24"/>
      <c r="C9" s="24"/>
      <c r="D9" s="25"/>
    </row>
    <row r="10" spans="1:8" x14ac:dyDescent="0.25">
      <c r="A10" s="15" t="s">
        <v>77</v>
      </c>
      <c r="B10" s="42" t="s">
        <v>82</v>
      </c>
      <c r="C10" s="42" t="s">
        <v>86</v>
      </c>
      <c r="D10" s="42" t="s">
        <v>87</v>
      </c>
    </row>
    <row r="11" spans="1:8" ht="30" customHeight="1" x14ac:dyDescent="0.25">
      <c r="A11" s="6" t="s">
        <v>15</v>
      </c>
      <c r="B11" s="4">
        <v>2683785</v>
      </c>
      <c r="C11" s="4">
        <v>523244</v>
      </c>
      <c r="D11" s="4">
        <f>SUM(B11+C11)</f>
        <v>3207029</v>
      </c>
    </row>
    <row r="12" spans="1:8" ht="30" customHeight="1" x14ac:dyDescent="0.25">
      <c r="A12" s="6" t="s">
        <v>78</v>
      </c>
      <c r="B12" s="4">
        <v>2683785</v>
      </c>
      <c r="C12" s="4">
        <v>523244</v>
      </c>
      <c r="D12" s="4">
        <f t="shared" ref="D12:D13" si="0">SUM(B12+C12)</f>
        <v>3207029</v>
      </c>
    </row>
    <row r="13" spans="1:8" ht="30" customHeight="1" x14ac:dyDescent="0.25">
      <c r="A13" s="27" t="s">
        <v>79</v>
      </c>
      <c r="B13" s="4">
        <v>2683785</v>
      </c>
      <c r="C13" s="4">
        <v>523244</v>
      </c>
      <c r="D13" s="4">
        <f t="shared" si="0"/>
        <v>3207029</v>
      </c>
    </row>
    <row r="14" spans="1:8" ht="30" hidden="1" customHeight="1" x14ac:dyDescent="0.25">
      <c r="A14" s="6" t="s">
        <v>16</v>
      </c>
      <c r="B14" s="4">
        <v>2557085</v>
      </c>
      <c r="C14" s="4"/>
      <c r="D14" s="4"/>
    </row>
    <row r="15" spans="1:8" ht="25.5" hidden="1" x14ac:dyDescent="0.25">
      <c r="A15" s="12" t="s">
        <v>17</v>
      </c>
      <c r="B15" s="4">
        <v>2557085</v>
      </c>
      <c r="C15" s="4"/>
      <c r="D15" s="4"/>
    </row>
    <row r="16" spans="1:8" ht="15.75" hidden="1" customHeight="1" x14ac:dyDescent="0.25">
      <c r="A16" s="11" t="s">
        <v>18</v>
      </c>
      <c r="B16" s="4">
        <v>2557085</v>
      </c>
      <c r="C16" s="4"/>
      <c r="D16" s="4"/>
    </row>
    <row r="17" spans="1:4" ht="19.5" hidden="1" customHeight="1" x14ac:dyDescent="0.25">
      <c r="A17" s="6" t="s">
        <v>19</v>
      </c>
      <c r="B17" s="4">
        <v>2557085</v>
      </c>
      <c r="C17" s="4"/>
      <c r="D17" s="4"/>
    </row>
    <row r="18" spans="1:4" ht="25.5" hidden="1" x14ac:dyDescent="0.25">
      <c r="A18" s="13" t="s">
        <v>20</v>
      </c>
      <c r="B18" s="4">
        <v>2557085</v>
      </c>
      <c r="C18" s="4"/>
      <c r="D18" s="4"/>
    </row>
    <row r="19" spans="1:4" hidden="1" x14ac:dyDescent="0.25">
      <c r="B19" s="4">
        <v>2557085</v>
      </c>
    </row>
  </sheetData>
  <mergeCells count="4">
    <mergeCell ref="A3:D3"/>
    <mergeCell ref="A5:D5"/>
    <mergeCell ref="A7:D7"/>
    <mergeCell ref="A1:D1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6A992-7A0D-4891-9252-F8EE018BCEAF}">
  <dimension ref="A1:D208"/>
  <sheetViews>
    <sheetView workbookViewId="0">
      <selection sqref="A1:D1"/>
    </sheetView>
  </sheetViews>
  <sheetFormatPr defaultRowHeight="11.25" x14ac:dyDescent="0.15"/>
  <cols>
    <col min="1" max="1" width="61.7109375" style="118" customWidth="1"/>
    <col min="2" max="2" width="18.7109375" style="114" customWidth="1"/>
    <col min="3" max="3" width="18.7109375" style="113" customWidth="1"/>
    <col min="4" max="4" width="18.7109375" style="115" customWidth="1"/>
    <col min="5" max="16384" width="9.140625" style="95"/>
  </cols>
  <sheetData>
    <row r="1" spans="1:4" ht="30" customHeight="1" x14ac:dyDescent="0.15">
      <c r="A1" s="225" t="s">
        <v>176</v>
      </c>
      <c r="B1" s="225"/>
      <c r="C1" s="225"/>
      <c r="D1" s="225"/>
    </row>
    <row r="2" spans="1:4" ht="15" x14ac:dyDescent="0.2">
      <c r="A2" s="117" t="s">
        <v>23</v>
      </c>
    </row>
    <row r="3" spans="1:4" ht="36" customHeight="1" x14ac:dyDescent="0.15">
      <c r="A3" s="116" t="s">
        <v>177</v>
      </c>
    </row>
    <row r="4" spans="1:4" ht="12" thickBot="1" x14ac:dyDescent="0.2"/>
    <row r="5" spans="1:4" ht="33" customHeight="1" thickBot="1" x14ac:dyDescent="0.2">
      <c r="A5" s="94" t="s">
        <v>178</v>
      </c>
      <c r="B5" s="42" t="s">
        <v>82</v>
      </c>
      <c r="C5" s="93" t="s">
        <v>86</v>
      </c>
      <c r="D5" s="42" t="s">
        <v>87</v>
      </c>
    </row>
    <row r="6" spans="1:4" ht="15" x14ac:dyDescent="0.25">
      <c r="A6" s="119"/>
      <c r="B6" s="96">
        <f>SUM(B7+B49+B60+B102+B137+B140+B151+B168+B181+B191+B178+B188+B199)</f>
        <v>2683785</v>
      </c>
      <c r="C6" s="96">
        <f>SUM(C7+C49+C60+C102+C137+C140+C151+C168+C181+C191+C178+C188+C199)</f>
        <v>523244</v>
      </c>
      <c r="D6" s="97">
        <f t="shared" ref="D6:D49" si="0">SUM(B6+C6)</f>
        <v>3207029</v>
      </c>
    </row>
    <row r="7" spans="1:4" ht="12.75" x14ac:dyDescent="0.2">
      <c r="A7" s="120" t="s">
        <v>102</v>
      </c>
      <c r="B7" s="98">
        <v>105000</v>
      </c>
      <c r="C7" s="99">
        <f>SUM(C8)</f>
        <v>5000</v>
      </c>
      <c r="D7" s="100">
        <f t="shared" si="0"/>
        <v>110000</v>
      </c>
    </row>
    <row r="8" spans="1:4" ht="12.75" x14ac:dyDescent="0.2">
      <c r="A8" s="152" t="s">
        <v>103</v>
      </c>
      <c r="B8" s="148">
        <v>105000</v>
      </c>
      <c r="C8" s="153">
        <f>SUM(C9:C48)</f>
        <v>5000</v>
      </c>
      <c r="D8" s="154">
        <f t="shared" si="0"/>
        <v>110000</v>
      </c>
    </row>
    <row r="9" spans="1:4" ht="12.75" x14ac:dyDescent="0.2">
      <c r="A9" s="104" t="s">
        <v>104</v>
      </c>
      <c r="B9" s="101">
        <v>4500</v>
      </c>
      <c r="C9" s="102">
        <v>0</v>
      </c>
      <c r="D9" s="103">
        <f t="shared" si="0"/>
        <v>4500</v>
      </c>
    </row>
    <row r="10" spans="1:4" ht="12.75" x14ac:dyDescent="0.2">
      <c r="A10" s="104" t="s">
        <v>105</v>
      </c>
      <c r="B10" s="101">
        <v>1500</v>
      </c>
      <c r="C10" s="102">
        <v>0</v>
      </c>
      <c r="D10" s="103">
        <f t="shared" si="0"/>
        <v>1500</v>
      </c>
    </row>
    <row r="11" spans="1:4" ht="12.75" x14ac:dyDescent="0.2">
      <c r="A11" s="104" t="s">
        <v>106</v>
      </c>
      <c r="B11" s="101">
        <v>1500</v>
      </c>
      <c r="C11" s="102">
        <v>0</v>
      </c>
      <c r="D11" s="103">
        <f t="shared" si="0"/>
        <v>1500</v>
      </c>
    </row>
    <row r="12" spans="1:4" ht="12.75" x14ac:dyDescent="0.2">
      <c r="A12" s="104" t="s">
        <v>107</v>
      </c>
      <c r="B12" s="104">
        <v>800</v>
      </c>
      <c r="C12" s="102">
        <v>0</v>
      </c>
      <c r="D12" s="103">
        <f t="shared" si="0"/>
        <v>800</v>
      </c>
    </row>
    <row r="13" spans="1:4" ht="12.75" x14ac:dyDescent="0.2">
      <c r="A13" s="104" t="s">
        <v>108</v>
      </c>
      <c r="B13" s="104">
        <v>800</v>
      </c>
      <c r="C13" s="102">
        <v>0</v>
      </c>
      <c r="D13" s="103">
        <f t="shared" si="0"/>
        <v>800</v>
      </c>
    </row>
    <row r="14" spans="1:4" ht="12.75" x14ac:dyDescent="0.2">
      <c r="A14" s="104" t="s">
        <v>109</v>
      </c>
      <c r="B14" s="101">
        <v>4875</v>
      </c>
      <c r="C14" s="102">
        <v>2000</v>
      </c>
      <c r="D14" s="103">
        <f t="shared" si="0"/>
        <v>6875</v>
      </c>
    </row>
    <row r="15" spans="1:4" ht="12.75" x14ac:dyDescent="0.2">
      <c r="A15" s="104" t="s">
        <v>110</v>
      </c>
      <c r="B15" s="104">
        <v>200</v>
      </c>
      <c r="C15" s="102">
        <v>28</v>
      </c>
      <c r="D15" s="103">
        <f t="shared" si="0"/>
        <v>228</v>
      </c>
    </row>
    <row r="16" spans="1:4" ht="12.75" x14ac:dyDescent="0.2">
      <c r="A16" s="104" t="s">
        <v>111</v>
      </c>
      <c r="B16" s="101">
        <v>2200</v>
      </c>
      <c r="C16" s="102">
        <v>0</v>
      </c>
      <c r="D16" s="103">
        <f t="shared" si="0"/>
        <v>2200</v>
      </c>
    </row>
    <row r="17" spans="1:4" ht="12.75" x14ac:dyDescent="0.2">
      <c r="A17" s="104" t="s">
        <v>112</v>
      </c>
      <c r="B17" s="101">
        <v>3000</v>
      </c>
      <c r="C17" s="102">
        <v>800</v>
      </c>
      <c r="D17" s="103">
        <f t="shared" si="0"/>
        <v>3800</v>
      </c>
    </row>
    <row r="18" spans="1:4" ht="12.75" x14ac:dyDescent="0.2">
      <c r="A18" s="104" t="s">
        <v>113</v>
      </c>
      <c r="B18" s="104"/>
      <c r="C18" s="102">
        <v>150</v>
      </c>
      <c r="D18" s="103">
        <f t="shared" si="0"/>
        <v>150</v>
      </c>
    </row>
    <row r="19" spans="1:4" ht="12.75" x14ac:dyDescent="0.2">
      <c r="A19" s="104" t="s">
        <v>114</v>
      </c>
      <c r="B19" s="104">
        <v>500</v>
      </c>
      <c r="C19" s="102">
        <v>0</v>
      </c>
      <c r="D19" s="103">
        <f t="shared" si="0"/>
        <v>500</v>
      </c>
    </row>
    <row r="20" spans="1:4" ht="12.75" x14ac:dyDescent="0.2">
      <c r="A20" s="104" t="s">
        <v>115</v>
      </c>
      <c r="B20" s="104">
        <v>80</v>
      </c>
      <c r="C20" s="102">
        <v>0</v>
      </c>
      <c r="D20" s="103">
        <f t="shared" si="0"/>
        <v>80</v>
      </c>
    </row>
    <row r="21" spans="1:4" ht="12.75" x14ac:dyDescent="0.2">
      <c r="A21" s="104" t="s">
        <v>116</v>
      </c>
      <c r="B21" s="104">
        <v>50</v>
      </c>
      <c r="C21" s="102">
        <v>-50</v>
      </c>
      <c r="D21" s="103">
        <f t="shared" si="0"/>
        <v>0</v>
      </c>
    </row>
    <row r="22" spans="1:4" ht="25.5" x14ac:dyDescent="0.2">
      <c r="A22" s="104" t="s">
        <v>117</v>
      </c>
      <c r="B22" s="101">
        <v>2100</v>
      </c>
      <c r="C22" s="102">
        <v>500</v>
      </c>
      <c r="D22" s="103">
        <f t="shared" si="0"/>
        <v>2600</v>
      </c>
    </row>
    <row r="23" spans="1:4" ht="25.5" x14ac:dyDescent="0.2">
      <c r="A23" s="104" t="s">
        <v>118</v>
      </c>
      <c r="B23" s="101">
        <v>1500</v>
      </c>
      <c r="C23" s="102">
        <v>-500</v>
      </c>
      <c r="D23" s="103">
        <f t="shared" si="0"/>
        <v>1000</v>
      </c>
    </row>
    <row r="24" spans="1:4" ht="12.75" x14ac:dyDescent="0.2">
      <c r="A24" s="104" t="s">
        <v>119</v>
      </c>
      <c r="B24" s="104">
        <v>900</v>
      </c>
      <c r="C24" s="102">
        <v>250</v>
      </c>
      <c r="D24" s="103">
        <f t="shared" si="0"/>
        <v>1150</v>
      </c>
    </row>
    <row r="25" spans="1:4" ht="12.75" x14ac:dyDescent="0.2">
      <c r="A25" s="104" t="s">
        <v>120</v>
      </c>
      <c r="B25" s="101">
        <v>3900</v>
      </c>
      <c r="C25" s="102">
        <v>200</v>
      </c>
      <c r="D25" s="103">
        <f t="shared" si="0"/>
        <v>4100</v>
      </c>
    </row>
    <row r="26" spans="1:4" ht="12.75" x14ac:dyDescent="0.2">
      <c r="A26" s="104" t="s">
        <v>121</v>
      </c>
      <c r="B26" s="104">
        <v>800</v>
      </c>
      <c r="C26" s="102">
        <v>0</v>
      </c>
      <c r="D26" s="103">
        <f t="shared" si="0"/>
        <v>800</v>
      </c>
    </row>
    <row r="27" spans="1:4" ht="12.75" x14ac:dyDescent="0.2">
      <c r="A27" s="104" t="s">
        <v>122</v>
      </c>
      <c r="B27" s="101">
        <v>1000</v>
      </c>
      <c r="C27" s="102">
        <v>4200</v>
      </c>
      <c r="D27" s="103">
        <f t="shared" si="0"/>
        <v>5200</v>
      </c>
    </row>
    <row r="28" spans="1:4" ht="12.75" x14ac:dyDescent="0.2">
      <c r="A28" s="104" t="s">
        <v>123</v>
      </c>
      <c r="B28" s="101">
        <v>18500</v>
      </c>
      <c r="C28" s="102">
        <v>-1896</v>
      </c>
      <c r="D28" s="103">
        <f t="shared" si="0"/>
        <v>16604</v>
      </c>
    </row>
    <row r="29" spans="1:4" ht="12.75" x14ac:dyDescent="0.2">
      <c r="A29" s="104" t="s">
        <v>124</v>
      </c>
      <c r="B29" s="104">
        <v>500</v>
      </c>
      <c r="C29" s="102">
        <v>0</v>
      </c>
      <c r="D29" s="103">
        <f t="shared" si="0"/>
        <v>500</v>
      </c>
    </row>
    <row r="30" spans="1:4" ht="12.75" x14ac:dyDescent="0.2">
      <c r="A30" s="104" t="s">
        <v>125</v>
      </c>
      <c r="B30" s="101">
        <v>4000</v>
      </c>
      <c r="C30" s="102">
        <v>200</v>
      </c>
      <c r="D30" s="103">
        <f t="shared" si="0"/>
        <v>4200</v>
      </c>
    </row>
    <row r="31" spans="1:4" ht="12.75" x14ac:dyDescent="0.2">
      <c r="A31" s="104" t="s">
        <v>126</v>
      </c>
      <c r="B31" s="101">
        <v>5500</v>
      </c>
      <c r="C31" s="102">
        <v>250</v>
      </c>
      <c r="D31" s="103">
        <f t="shared" si="0"/>
        <v>5750</v>
      </c>
    </row>
    <row r="32" spans="1:4" ht="12.75" x14ac:dyDescent="0.2">
      <c r="A32" s="104" t="s">
        <v>127</v>
      </c>
      <c r="B32" s="101">
        <v>1800</v>
      </c>
      <c r="C32" s="102">
        <v>-300</v>
      </c>
      <c r="D32" s="103">
        <f t="shared" si="0"/>
        <v>1500</v>
      </c>
    </row>
    <row r="33" spans="1:4" ht="12.75" x14ac:dyDescent="0.2">
      <c r="A33" s="104" t="s">
        <v>128</v>
      </c>
      <c r="B33" s="101">
        <v>5500</v>
      </c>
      <c r="C33" s="102">
        <v>0</v>
      </c>
      <c r="D33" s="103">
        <f t="shared" si="0"/>
        <v>5500</v>
      </c>
    </row>
    <row r="34" spans="1:4" ht="12.75" x14ac:dyDescent="0.2">
      <c r="A34" s="104" t="s">
        <v>129</v>
      </c>
      <c r="B34" s="101">
        <v>6700</v>
      </c>
      <c r="C34" s="102">
        <v>25</v>
      </c>
      <c r="D34" s="103">
        <f t="shared" si="0"/>
        <v>6725</v>
      </c>
    </row>
    <row r="35" spans="1:4" ht="12.75" x14ac:dyDescent="0.2">
      <c r="A35" s="104" t="s">
        <v>130</v>
      </c>
      <c r="B35" s="101">
        <v>6500</v>
      </c>
      <c r="C35" s="102">
        <v>-690</v>
      </c>
      <c r="D35" s="103">
        <f t="shared" si="0"/>
        <v>5810</v>
      </c>
    </row>
    <row r="36" spans="1:4" ht="12.75" x14ac:dyDescent="0.2">
      <c r="A36" s="104" t="s">
        <v>131</v>
      </c>
      <c r="B36" s="101"/>
      <c r="C36" s="102">
        <v>310</v>
      </c>
      <c r="D36" s="103">
        <f t="shared" si="0"/>
        <v>310</v>
      </c>
    </row>
    <row r="37" spans="1:4" ht="12.75" x14ac:dyDescent="0.2">
      <c r="A37" s="104" t="s">
        <v>132</v>
      </c>
      <c r="B37" s="104">
        <v>200</v>
      </c>
      <c r="C37" s="102">
        <v>0</v>
      </c>
      <c r="D37" s="103">
        <f t="shared" si="0"/>
        <v>200</v>
      </c>
    </row>
    <row r="38" spans="1:4" ht="12.75" x14ac:dyDescent="0.2">
      <c r="A38" s="104" t="s">
        <v>133</v>
      </c>
      <c r="B38" s="101">
        <v>3800</v>
      </c>
      <c r="C38" s="102">
        <v>-700</v>
      </c>
      <c r="D38" s="103">
        <f t="shared" si="0"/>
        <v>3100</v>
      </c>
    </row>
    <row r="39" spans="1:4" ht="12.75" x14ac:dyDescent="0.2">
      <c r="A39" s="104" t="s">
        <v>134</v>
      </c>
      <c r="B39" s="104">
        <v>140</v>
      </c>
      <c r="C39" s="102">
        <v>250</v>
      </c>
      <c r="D39" s="103">
        <f t="shared" si="0"/>
        <v>390</v>
      </c>
    </row>
    <row r="40" spans="1:4" ht="12.75" x14ac:dyDescent="0.2">
      <c r="A40" s="104" t="s">
        <v>135</v>
      </c>
      <c r="B40" s="101">
        <v>1100</v>
      </c>
      <c r="C40" s="102">
        <v>-12</v>
      </c>
      <c r="D40" s="103">
        <f t="shared" si="0"/>
        <v>1088</v>
      </c>
    </row>
    <row r="41" spans="1:4" ht="12.75" x14ac:dyDescent="0.2">
      <c r="A41" s="104" t="s">
        <v>136</v>
      </c>
      <c r="B41" s="101">
        <v>15400</v>
      </c>
      <c r="C41" s="102">
        <v>0</v>
      </c>
      <c r="D41" s="103">
        <f t="shared" si="0"/>
        <v>15400</v>
      </c>
    </row>
    <row r="42" spans="1:4" ht="12.75" x14ac:dyDescent="0.2">
      <c r="A42" s="104" t="s">
        <v>137</v>
      </c>
      <c r="B42" s="104">
        <v>200</v>
      </c>
      <c r="C42" s="102">
        <v>-200</v>
      </c>
      <c r="D42" s="103">
        <f t="shared" si="0"/>
        <v>0</v>
      </c>
    </row>
    <row r="43" spans="1:4" ht="12.75" x14ac:dyDescent="0.2">
      <c r="A43" s="104" t="s">
        <v>138</v>
      </c>
      <c r="B43" s="101">
        <v>3500</v>
      </c>
      <c r="C43" s="102">
        <v>0</v>
      </c>
      <c r="D43" s="103">
        <f t="shared" si="0"/>
        <v>3500</v>
      </c>
    </row>
    <row r="44" spans="1:4" ht="12.75" x14ac:dyDescent="0.2">
      <c r="A44" s="104" t="s">
        <v>139</v>
      </c>
      <c r="B44" s="104">
        <v>100</v>
      </c>
      <c r="C44" s="102">
        <v>0</v>
      </c>
      <c r="D44" s="103">
        <f t="shared" si="0"/>
        <v>100</v>
      </c>
    </row>
    <row r="45" spans="1:4" ht="12.75" x14ac:dyDescent="0.2">
      <c r="A45" s="104" t="s">
        <v>140</v>
      </c>
      <c r="B45" s="104">
        <v>55</v>
      </c>
      <c r="C45" s="102">
        <v>15</v>
      </c>
      <c r="D45" s="103">
        <f t="shared" si="0"/>
        <v>70</v>
      </c>
    </row>
    <row r="46" spans="1:4" ht="12.75" x14ac:dyDescent="0.2">
      <c r="A46" s="104" t="s">
        <v>141</v>
      </c>
      <c r="B46" s="104"/>
      <c r="C46" s="102">
        <v>170</v>
      </c>
      <c r="D46" s="103">
        <f t="shared" si="0"/>
        <v>170</v>
      </c>
    </row>
    <row r="47" spans="1:4" ht="12.75" x14ac:dyDescent="0.2">
      <c r="A47" s="104" t="s">
        <v>142</v>
      </c>
      <c r="B47" s="104">
        <v>200</v>
      </c>
      <c r="C47" s="102">
        <v>0</v>
      </c>
      <c r="D47" s="103">
        <f t="shared" si="0"/>
        <v>200</v>
      </c>
    </row>
    <row r="48" spans="1:4" ht="12.75" x14ac:dyDescent="0.2">
      <c r="A48" s="104" t="s">
        <v>143</v>
      </c>
      <c r="B48" s="101">
        <v>1100</v>
      </c>
      <c r="C48" s="102">
        <v>0</v>
      </c>
      <c r="D48" s="103">
        <f t="shared" si="0"/>
        <v>1100</v>
      </c>
    </row>
    <row r="49" spans="1:4" ht="12.75" x14ac:dyDescent="0.2">
      <c r="A49" s="136" t="s">
        <v>179</v>
      </c>
      <c r="B49" s="125">
        <v>1743100</v>
      </c>
      <c r="C49" s="127">
        <f>SUM(C50)</f>
        <v>116000</v>
      </c>
      <c r="D49" s="127">
        <f t="shared" si="0"/>
        <v>1859100</v>
      </c>
    </row>
    <row r="50" spans="1:4" ht="25.5" x14ac:dyDescent="0.2">
      <c r="A50" s="137" t="s">
        <v>180</v>
      </c>
      <c r="B50" s="129">
        <v>1743100</v>
      </c>
      <c r="C50" s="131">
        <f>SUM(C51:C59)</f>
        <v>116000</v>
      </c>
      <c r="D50" s="131">
        <f t="shared" ref="D50:D62" si="1">SUM(B50+C50)</f>
        <v>1859100</v>
      </c>
    </row>
    <row r="51" spans="1:4" ht="12.75" x14ac:dyDescent="0.2">
      <c r="A51" s="138" t="s">
        <v>146</v>
      </c>
      <c r="B51" s="133">
        <v>1400000</v>
      </c>
      <c r="C51" s="135">
        <v>100000</v>
      </c>
      <c r="D51" s="135">
        <f t="shared" si="1"/>
        <v>1500000</v>
      </c>
    </row>
    <row r="52" spans="1:4" ht="12.75" x14ac:dyDescent="0.2">
      <c r="A52" s="138" t="s">
        <v>147</v>
      </c>
      <c r="B52" s="133">
        <v>35000</v>
      </c>
      <c r="C52" s="135"/>
      <c r="D52" s="135">
        <f t="shared" si="1"/>
        <v>35000</v>
      </c>
    </row>
    <row r="53" spans="1:4" ht="12.75" x14ac:dyDescent="0.2">
      <c r="A53" s="138" t="s">
        <v>148</v>
      </c>
      <c r="B53" s="133">
        <v>2500</v>
      </c>
      <c r="C53" s="135">
        <v>0</v>
      </c>
      <c r="D53" s="135">
        <f t="shared" si="1"/>
        <v>2500</v>
      </c>
    </row>
    <row r="54" spans="1:4" ht="12.75" x14ac:dyDescent="0.2">
      <c r="A54" s="138" t="s">
        <v>181</v>
      </c>
      <c r="B54" s="133">
        <v>2600</v>
      </c>
      <c r="C54" s="135">
        <v>1000</v>
      </c>
      <c r="D54" s="135">
        <f t="shared" si="1"/>
        <v>3600</v>
      </c>
    </row>
    <row r="55" spans="1:4" ht="12.75" x14ac:dyDescent="0.2">
      <c r="A55" s="138" t="s">
        <v>149</v>
      </c>
      <c r="B55" s="133">
        <v>4000</v>
      </c>
      <c r="C55" s="135">
        <v>0</v>
      </c>
      <c r="D55" s="135">
        <f t="shared" si="1"/>
        <v>4000</v>
      </c>
    </row>
    <row r="56" spans="1:4" ht="12.75" x14ac:dyDescent="0.2">
      <c r="A56" s="138" t="s">
        <v>150</v>
      </c>
      <c r="B56" s="133">
        <v>30900</v>
      </c>
      <c r="C56" s="135">
        <v>0</v>
      </c>
      <c r="D56" s="135">
        <f t="shared" si="1"/>
        <v>30900</v>
      </c>
    </row>
    <row r="57" spans="1:4" ht="12.75" x14ac:dyDescent="0.2">
      <c r="A57" s="138" t="s">
        <v>151</v>
      </c>
      <c r="B57" s="133">
        <v>232000</v>
      </c>
      <c r="C57" s="135">
        <v>10000</v>
      </c>
      <c r="D57" s="135">
        <f t="shared" si="1"/>
        <v>242000</v>
      </c>
    </row>
    <row r="58" spans="1:4" ht="12.75" x14ac:dyDescent="0.2">
      <c r="A58" s="138" t="s">
        <v>158</v>
      </c>
      <c r="B58" s="133">
        <v>30000</v>
      </c>
      <c r="C58" s="135">
        <v>5000</v>
      </c>
      <c r="D58" s="135">
        <f t="shared" si="1"/>
        <v>35000</v>
      </c>
    </row>
    <row r="59" spans="1:4" ht="25.5" x14ac:dyDescent="0.2">
      <c r="A59" s="138" t="s">
        <v>182</v>
      </c>
      <c r="B59" s="133">
        <v>6100</v>
      </c>
      <c r="C59" s="135">
        <v>0</v>
      </c>
      <c r="D59" s="135">
        <f t="shared" si="1"/>
        <v>6100</v>
      </c>
    </row>
    <row r="60" spans="1:4" ht="12.75" x14ac:dyDescent="0.2">
      <c r="A60" s="136" t="s">
        <v>144</v>
      </c>
      <c r="B60" s="139">
        <f>SUM(B61+B63+B78+B94)</f>
        <v>79000</v>
      </c>
      <c r="C60" s="139">
        <f>SUM(C61+C63+C78+C94)</f>
        <v>73549</v>
      </c>
      <c r="D60" s="140">
        <f t="shared" si="1"/>
        <v>152549</v>
      </c>
    </row>
    <row r="61" spans="1:4" ht="12.75" x14ac:dyDescent="0.2">
      <c r="A61" s="128" t="s">
        <v>183</v>
      </c>
      <c r="B61" s="141">
        <v>1000</v>
      </c>
      <c r="C61" s="142">
        <v>-990</v>
      </c>
      <c r="D61" s="142">
        <f t="shared" si="1"/>
        <v>10</v>
      </c>
    </row>
    <row r="62" spans="1:4" ht="25.5" x14ac:dyDescent="0.2">
      <c r="A62" s="132" t="s">
        <v>117</v>
      </c>
      <c r="B62" s="143">
        <v>1000</v>
      </c>
      <c r="C62" s="144">
        <v>-990</v>
      </c>
      <c r="D62" s="144">
        <f t="shared" si="1"/>
        <v>10</v>
      </c>
    </row>
    <row r="63" spans="1:4" ht="12.75" x14ac:dyDescent="0.2">
      <c r="A63" s="147" t="s">
        <v>145</v>
      </c>
      <c r="B63" s="148">
        <v>50750</v>
      </c>
      <c r="C63" s="149">
        <v>73222</v>
      </c>
      <c r="D63" s="150">
        <v>123972</v>
      </c>
    </row>
    <row r="64" spans="1:4" ht="12.75" x14ac:dyDescent="0.2">
      <c r="A64" s="105" t="s">
        <v>146</v>
      </c>
      <c r="B64" s="101">
        <v>0</v>
      </c>
      <c r="C64" s="101">
        <v>6500</v>
      </c>
      <c r="D64" s="144">
        <v>6500</v>
      </c>
    </row>
    <row r="65" spans="1:4" ht="12.75" x14ac:dyDescent="0.2">
      <c r="A65" s="105" t="s">
        <v>147</v>
      </c>
      <c r="B65" s="101"/>
      <c r="C65" s="102">
        <v>300</v>
      </c>
      <c r="D65" s="144">
        <v>300</v>
      </c>
    </row>
    <row r="66" spans="1:4" ht="12.75" x14ac:dyDescent="0.2">
      <c r="A66" s="105" t="s">
        <v>148</v>
      </c>
      <c r="B66" s="104"/>
      <c r="C66" s="102">
        <v>200</v>
      </c>
      <c r="D66" s="144">
        <v>200</v>
      </c>
    </row>
    <row r="67" spans="1:4" ht="12.75" x14ac:dyDescent="0.2">
      <c r="A67" s="105" t="s">
        <v>149</v>
      </c>
      <c r="B67" s="104"/>
      <c r="C67" s="102">
        <v>400</v>
      </c>
      <c r="D67" s="144">
        <v>400</v>
      </c>
    </row>
    <row r="68" spans="1:4" ht="12.75" x14ac:dyDescent="0.2">
      <c r="A68" s="105" t="s">
        <v>150</v>
      </c>
      <c r="B68" s="101"/>
      <c r="C68" s="102">
        <v>300</v>
      </c>
      <c r="D68" s="144">
        <v>300</v>
      </c>
    </row>
    <row r="69" spans="1:4" ht="12.75" x14ac:dyDescent="0.2">
      <c r="A69" s="105" t="s">
        <v>151</v>
      </c>
      <c r="B69" s="101"/>
      <c r="C69" s="102">
        <v>1500</v>
      </c>
      <c r="D69" s="144">
        <v>1500</v>
      </c>
    </row>
    <row r="70" spans="1:4" ht="12.75" x14ac:dyDescent="0.2">
      <c r="A70" s="105" t="s">
        <v>113</v>
      </c>
      <c r="B70" s="105"/>
      <c r="C70" s="102">
        <v>1520</v>
      </c>
      <c r="D70" s="144">
        <v>1520</v>
      </c>
    </row>
    <row r="71" spans="1:4" ht="12.75" x14ac:dyDescent="0.2">
      <c r="A71" s="121" t="s">
        <v>152</v>
      </c>
      <c r="B71" s="106">
        <v>19700</v>
      </c>
      <c r="C71" s="102">
        <v>0</v>
      </c>
      <c r="D71" s="144">
        <v>19700</v>
      </c>
    </row>
    <row r="72" spans="1:4" ht="12.75" x14ac:dyDescent="0.2">
      <c r="A72" s="122" t="s">
        <v>153</v>
      </c>
      <c r="B72" s="108">
        <v>22750</v>
      </c>
      <c r="C72" s="107">
        <v>0</v>
      </c>
      <c r="D72" s="144">
        <v>22750</v>
      </c>
    </row>
    <row r="73" spans="1:4" ht="12.75" x14ac:dyDescent="0.2">
      <c r="A73" s="122" t="s">
        <v>136</v>
      </c>
      <c r="B73" s="108">
        <v>0</v>
      </c>
      <c r="C73" s="102">
        <v>1500</v>
      </c>
      <c r="D73" s="144">
        <v>1500</v>
      </c>
    </row>
    <row r="74" spans="1:4" ht="12.75" x14ac:dyDescent="0.2">
      <c r="A74" s="123" t="s">
        <v>123</v>
      </c>
      <c r="B74" s="109">
        <v>4300</v>
      </c>
      <c r="C74" s="102">
        <v>4000</v>
      </c>
      <c r="D74" s="144">
        <v>8300</v>
      </c>
    </row>
    <row r="75" spans="1:4" ht="12.75" x14ac:dyDescent="0.2">
      <c r="A75" s="105" t="s">
        <v>154</v>
      </c>
      <c r="B75" s="111">
        <v>4000</v>
      </c>
      <c r="C75" s="110">
        <v>0</v>
      </c>
      <c r="D75" s="144">
        <v>4000</v>
      </c>
    </row>
    <row r="76" spans="1:4" ht="12.75" x14ac:dyDescent="0.2">
      <c r="A76" s="105" t="s">
        <v>155</v>
      </c>
      <c r="B76" s="111">
        <v>0</v>
      </c>
      <c r="C76" s="102">
        <v>30312</v>
      </c>
      <c r="D76" s="144">
        <v>30312</v>
      </c>
    </row>
    <row r="77" spans="1:4" ht="12.75" x14ac:dyDescent="0.2">
      <c r="A77" s="105" t="s">
        <v>156</v>
      </c>
      <c r="B77" s="111">
        <v>0</v>
      </c>
      <c r="C77" s="102">
        <v>26690</v>
      </c>
      <c r="D77" s="144">
        <v>26690</v>
      </c>
    </row>
    <row r="78" spans="1:4" ht="12.75" x14ac:dyDescent="0.2">
      <c r="A78" s="128" t="s">
        <v>184</v>
      </c>
      <c r="B78" s="141">
        <v>27250</v>
      </c>
      <c r="C78" s="142">
        <f>SUM(C79:C93)</f>
        <v>-7388</v>
      </c>
      <c r="D78" s="142">
        <f t="shared" ref="D78:D115" si="2">SUM(B78+C78)</f>
        <v>19862</v>
      </c>
    </row>
    <row r="79" spans="1:4" ht="12.75" x14ac:dyDescent="0.2">
      <c r="A79" s="132" t="s">
        <v>146</v>
      </c>
      <c r="B79" s="132">
        <v>750</v>
      </c>
      <c r="C79" s="144">
        <v>0</v>
      </c>
      <c r="D79" s="144">
        <f t="shared" si="2"/>
        <v>750</v>
      </c>
    </row>
    <row r="80" spans="1:4" ht="12.75" x14ac:dyDescent="0.2">
      <c r="A80" s="132" t="s">
        <v>151</v>
      </c>
      <c r="B80" s="132">
        <v>150</v>
      </c>
      <c r="C80" s="144">
        <v>0</v>
      </c>
      <c r="D80" s="144">
        <f t="shared" si="2"/>
        <v>150</v>
      </c>
    </row>
    <row r="81" spans="1:4" ht="12.75" x14ac:dyDescent="0.2">
      <c r="A81" s="132" t="s">
        <v>104</v>
      </c>
      <c r="B81" s="132">
        <v>200</v>
      </c>
      <c r="C81" s="144">
        <v>0</v>
      </c>
      <c r="D81" s="144">
        <f t="shared" si="2"/>
        <v>200</v>
      </c>
    </row>
    <row r="82" spans="1:4" ht="12.75" x14ac:dyDescent="0.2">
      <c r="A82" s="132" t="s">
        <v>105</v>
      </c>
      <c r="B82" s="132">
        <v>300</v>
      </c>
      <c r="C82" s="144">
        <v>0</v>
      </c>
      <c r="D82" s="144">
        <f t="shared" si="2"/>
        <v>300</v>
      </c>
    </row>
    <row r="83" spans="1:4" ht="12.75" x14ac:dyDescent="0.2">
      <c r="A83" s="132" t="s">
        <v>106</v>
      </c>
      <c r="B83" s="132"/>
      <c r="C83" s="144">
        <v>100</v>
      </c>
      <c r="D83" s="144">
        <f t="shared" si="2"/>
        <v>100</v>
      </c>
    </row>
    <row r="84" spans="1:4" ht="12.75" x14ac:dyDescent="0.2">
      <c r="A84" s="132" t="s">
        <v>107</v>
      </c>
      <c r="B84" s="143">
        <v>6700</v>
      </c>
      <c r="C84" s="144">
        <v>-6700</v>
      </c>
      <c r="D84" s="144">
        <f t="shared" si="2"/>
        <v>0</v>
      </c>
    </row>
    <row r="85" spans="1:4" ht="12.75" x14ac:dyDescent="0.2">
      <c r="A85" s="132" t="s">
        <v>110</v>
      </c>
      <c r="B85" s="143">
        <v>1400</v>
      </c>
      <c r="C85" s="144">
        <v>0</v>
      </c>
      <c r="D85" s="144">
        <f t="shared" si="2"/>
        <v>1400</v>
      </c>
    </row>
    <row r="86" spans="1:4" ht="12.75" x14ac:dyDescent="0.2">
      <c r="A86" s="132" t="s">
        <v>185</v>
      </c>
      <c r="B86" s="132">
        <v>250</v>
      </c>
      <c r="C86" s="144">
        <v>0</v>
      </c>
      <c r="D86" s="144">
        <f t="shared" si="2"/>
        <v>250</v>
      </c>
    </row>
    <row r="87" spans="1:4" ht="12.75" x14ac:dyDescent="0.2">
      <c r="A87" s="132" t="s">
        <v>186</v>
      </c>
      <c r="B87" s="132"/>
      <c r="C87" s="144">
        <v>3900</v>
      </c>
      <c r="D87" s="144">
        <f t="shared" si="2"/>
        <v>3900</v>
      </c>
    </row>
    <row r="88" spans="1:4" ht="12.75" x14ac:dyDescent="0.2">
      <c r="A88" s="132" t="s">
        <v>137</v>
      </c>
      <c r="B88" s="132">
        <v>100</v>
      </c>
      <c r="C88" s="144">
        <v>0</v>
      </c>
      <c r="D88" s="144">
        <f t="shared" si="2"/>
        <v>100</v>
      </c>
    </row>
    <row r="89" spans="1:4" ht="12.75" x14ac:dyDescent="0.2">
      <c r="A89" s="132" t="s">
        <v>142</v>
      </c>
      <c r="B89" s="143">
        <v>8000</v>
      </c>
      <c r="C89" s="144">
        <v>-8000</v>
      </c>
      <c r="D89" s="144">
        <f t="shared" si="2"/>
        <v>0</v>
      </c>
    </row>
    <row r="90" spans="1:4" ht="12.75" x14ac:dyDescent="0.2">
      <c r="A90" s="132" t="s">
        <v>187</v>
      </c>
      <c r="B90" s="143">
        <v>8000</v>
      </c>
      <c r="C90" s="144">
        <v>0</v>
      </c>
      <c r="D90" s="144">
        <f t="shared" si="2"/>
        <v>8000</v>
      </c>
    </row>
    <row r="91" spans="1:4" ht="12.75" x14ac:dyDescent="0.2">
      <c r="A91" s="132" t="s">
        <v>188</v>
      </c>
      <c r="B91" s="143">
        <v>1200</v>
      </c>
      <c r="C91" s="144">
        <v>0</v>
      </c>
      <c r="D91" s="144">
        <f t="shared" si="2"/>
        <v>1200</v>
      </c>
    </row>
    <row r="92" spans="1:4" ht="12.75" x14ac:dyDescent="0.2">
      <c r="A92" s="132" t="s">
        <v>171</v>
      </c>
      <c r="B92" s="132">
        <v>200</v>
      </c>
      <c r="C92" s="144">
        <v>3112</v>
      </c>
      <c r="D92" s="144">
        <f t="shared" si="2"/>
        <v>3312</v>
      </c>
    </row>
    <row r="93" spans="1:4" ht="12.75" x14ac:dyDescent="0.2">
      <c r="A93" s="132" t="s">
        <v>174</v>
      </c>
      <c r="B93" s="132">
        <v>0</v>
      </c>
      <c r="C93" s="144">
        <v>200</v>
      </c>
      <c r="D93" s="144">
        <f t="shared" si="2"/>
        <v>200</v>
      </c>
    </row>
    <row r="94" spans="1:4" ht="12.75" x14ac:dyDescent="0.2">
      <c r="A94" s="128" t="s">
        <v>189</v>
      </c>
      <c r="B94" s="146"/>
      <c r="C94" s="142">
        <f>SUM(C95:C101)</f>
        <v>8705</v>
      </c>
      <c r="D94" s="142">
        <f t="shared" si="2"/>
        <v>8705</v>
      </c>
    </row>
    <row r="95" spans="1:4" ht="12.75" x14ac:dyDescent="0.2">
      <c r="A95" s="132" t="s">
        <v>190</v>
      </c>
      <c r="B95" s="145"/>
      <c r="C95" s="144">
        <v>4960</v>
      </c>
      <c r="D95" s="155">
        <f t="shared" si="2"/>
        <v>4960</v>
      </c>
    </row>
    <row r="96" spans="1:4" ht="12.75" x14ac:dyDescent="0.2">
      <c r="A96" s="132" t="s">
        <v>191</v>
      </c>
      <c r="B96" s="145"/>
      <c r="C96" s="144"/>
      <c r="D96" s="155">
        <f t="shared" si="2"/>
        <v>0</v>
      </c>
    </row>
    <row r="97" spans="1:4" ht="12.75" x14ac:dyDescent="0.2">
      <c r="A97" s="132" t="s">
        <v>192</v>
      </c>
      <c r="B97" s="145"/>
      <c r="C97" s="144"/>
      <c r="D97" s="155">
        <f t="shared" si="2"/>
        <v>0</v>
      </c>
    </row>
    <row r="98" spans="1:4" ht="12.75" x14ac:dyDescent="0.2">
      <c r="A98" s="132" t="s">
        <v>110</v>
      </c>
      <c r="B98" s="145"/>
      <c r="C98" s="144">
        <v>1831</v>
      </c>
      <c r="D98" s="155">
        <f t="shared" si="2"/>
        <v>1831</v>
      </c>
    </row>
    <row r="99" spans="1:4" ht="12.75" x14ac:dyDescent="0.2">
      <c r="A99" s="132" t="s">
        <v>113</v>
      </c>
      <c r="B99" s="145"/>
      <c r="C99" s="144">
        <v>1850</v>
      </c>
      <c r="D99" s="155">
        <f t="shared" si="2"/>
        <v>1850</v>
      </c>
    </row>
    <row r="100" spans="1:4" ht="12.75" x14ac:dyDescent="0.2">
      <c r="A100" s="132" t="s">
        <v>185</v>
      </c>
      <c r="B100" s="145"/>
      <c r="C100" s="144">
        <v>62</v>
      </c>
      <c r="D100" s="155">
        <f t="shared" si="2"/>
        <v>62</v>
      </c>
    </row>
    <row r="101" spans="1:4" ht="12.75" x14ac:dyDescent="0.2">
      <c r="A101" s="132" t="s">
        <v>188</v>
      </c>
      <c r="B101" s="145"/>
      <c r="C101" s="144">
        <v>2</v>
      </c>
      <c r="D101" s="155">
        <f t="shared" si="2"/>
        <v>2</v>
      </c>
    </row>
    <row r="102" spans="1:4" ht="12.75" x14ac:dyDescent="0.2">
      <c r="A102" s="120" t="s">
        <v>157</v>
      </c>
      <c r="B102" s="98">
        <f>SUM(B103+B116+B135)</f>
        <v>263000</v>
      </c>
      <c r="C102" s="98">
        <f>SUM(C103+C116+C135)</f>
        <v>13215</v>
      </c>
      <c r="D102" s="100">
        <f t="shared" si="2"/>
        <v>276215</v>
      </c>
    </row>
    <row r="103" spans="1:4" ht="12.75" x14ac:dyDescent="0.2">
      <c r="A103" s="152" t="s">
        <v>145</v>
      </c>
      <c r="B103" s="148">
        <v>199400</v>
      </c>
      <c r="C103" s="153">
        <f>SUM(C104:C115)</f>
        <v>7250</v>
      </c>
      <c r="D103" s="154">
        <f t="shared" si="2"/>
        <v>206650</v>
      </c>
    </row>
    <row r="104" spans="1:4" ht="12.75" x14ac:dyDescent="0.2">
      <c r="A104" s="104" t="s">
        <v>146</v>
      </c>
      <c r="B104" s="101">
        <v>159000</v>
      </c>
      <c r="C104" s="102">
        <v>5000</v>
      </c>
      <c r="D104" s="103">
        <f t="shared" si="2"/>
        <v>164000</v>
      </c>
    </row>
    <row r="105" spans="1:4" ht="12.75" x14ac:dyDescent="0.2">
      <c r="A105" s="104" t="s">
        <v>147</v>
      </c>
      <c r="B105" s="101">
        <v>3700</v>
      </c>
      <c r="C105" s="102">
        <v>0</v>
      </c>
      <c r="D105" s="103">
        <f t="shared" si="2"/>
        <v>3700</v>
      </c>
    </row>
    <row r="106" spans="1:4" ht="12.75" x14ac:dyDescent="0.2">
      <c r="A106" s="104" t="s">
        <v>148</v>
      </c>
      <c r="B106" s="104">
        <v>500</v>
      </c>
      <c r="C106" s="102">
        <v>0</v>
      </c>
      <c r="D106" s="103">
        <f t="shared" si="2"/>
        <v>500</v>
      </c>
    </row>
    <row r="107" spans="1:4" ht="12.75" x14ac:dyDescent="0.2">
      <c r="A107" s="104" t="s">
        <v>149</v>
      </c>
      <c r="B107" s="104">
        <v>500</v>
      </c>
      <c r="C107" s="102">
        <v>0</v>
      </c>
      <c r="D107" s="103">
        <f t="shared" si="2"/>
        <v>500</v>
      </c>
    </row>
    <row r="108" spans="1:4" ht="12.75" x14ac:dyDescent="0.2">
      <c r="A108" s="104" t="s">
        <v>150</v>
      </c>
      <c r="B108" s="101">
        <v>3500</v>
      </c>
      <c r="C108" s="102">
        <v>0</v>
      </c>
      <c r="D108" s="103">
        <f t="shared" si="2"/>
        <v>3500</v>
      </c>
    </row>
    <row r="109" spans="1:4" ht="12.75" x14ac:dyDescent="0.2">
      <c r="A109" s="104" t="s">
        <v>151</v>
      </c>
      <c r="B109" s="101">
        <v>25000</v>
      </c>
      <c r="C109" s="102">
        <v>3000</v>
      </c>
      <c r="D109" s="103">
        <f t="shared" si="2"/>
        <v>28000</v>
      </c>
    </row>
    <row r="110" spans="1:4" ht="12.75" x14ac:dyDescent="0.2">
      <c r="A110" s="104" t="s">
        <v>104</v>
      </c>
      <c r="B110" s="104">
        <v>800</v>
      </c>
      <c r="C110" s="102">
        <v>0</v>
      </c>
      <c r="D110" s="103">
        <f t="shared" si="2"/>
        <v>800</v>
      </c>
    </row>
    <row r="111" spans="1:4" ht="12.75" x14ac:dyDescent="0.2">
      <c r="A111" s="104" t="s">
        <v>106</v>
      </c>
      <c r="B111" s="104">
        <v>400</v>
      </c>
      <c r="C111" s="102">
        <v>0</v>
      </c>
      <c r="D111" s="103">
        <f t="shared" si="2"/>
        <v>400</v>
      </c>
    </row>
    <row r="112" spans="1:4" ht="12.75" x14ac:dyDescent="0.2">
      <c r="A112" s="104" t="s">
        <v>158</v>
      </c>
      <c r="B112" s="101">
        <v>4000</v>
      </c>
      <c r="C112" s="102">
        <v>0</v>
      </c>
      <c r="D112" s="103">
        <f t="shared" si="2"/>
        <v>4000</v>
      </c>
    </row>
    <row r="113" spans="1:4" ht="12.75" x14ac:dyDescent="0.2">
      <c r="A113" s="104" t="s">
        <v>107</v>
      </c>
      <c r="B113" s="101">
        <v>1000</v>
      </c>
      <c r="C113" s="102">
        <v>0</v>
      </c>
      <c r="D113" s="103">
        <f t="shared" si="2"/>
        <v>1000</v>
      </c>
    </row>
    <row r="114" spans="1:4" ht="12.75" x14ac:dyDescent="0.2">
      <c r="A114" s="104" t="s">
        <v>130</v>
      </c>
      <c r="B114" s="101">
        <v>1000</v>
      </c>
      <c r="C114" s="102">
        <v>-1000</v>
      </c>
      <c r="D114" s="103">
        <f t="shared" si="2"/>
        <v>0</v>
      </c>
    </row>
    <row r="115" spans="1:4" ht="12.75" x14ac:dyDescent="0.2">
      <c r="A115" s="104" t="s">
        <v>159</v>
      </c>
      <c r="B115" s="104"/>
      <c r="C115" s="102">
        <v>250</v>
      </c>
      <c r="D115" s="103">
        <f t="shared" si="2"/>
        <v>250</v>
      </c>
    </row>
    <row r="116" spans="1:4" ht="12.75" x14ac:dyDescent="0.2">
      <c r="A116" s="128" t="s">
        <v>184</v>
      </c>
      <c r="B116" s="141">
        <v>63600</v>
      </c>
      <c r="C116" s="142">
        <f>SUM(C117:C134)</f>
        <v>3750</v>
      </c>
      <c r="D116" s="142">
        <f t="shared" ref="D116:D135" si="3">SUM(B116+C116)</f>
        <v>67350</v>
      </c>
    </row>
    <row r="117" spans="1:4" ht="12.75" x14ac:dyDescent="0.2">
      <c r="A117" s="132" t="s">
        <v>193</v>
      </c>
      <c r="B117" s="132"/>
      <c r="C117" s="144">
        <v>500</v>
      </c>
      <c r="D117" s="144">
        <f t="shared" si="3"/>
        <v>500</v>
      </c>
    </row>
    <row r="118" spans="1:4" ht="12.75" x14ac:dyDescent="0.2">
      <c r="A118" s="132" t="s">
        <v>109</v>
      </c>
      <c r="B118" s="132"/>
      <c r="C118" s="144">
        <v>200</v>
      </c>
      <c r="D118" s="144">
        <f t="shared" si="3"/>
        <v>200</v>
      </c>
    </row>
    <row r="119" spans="1:4" ht="12.75" x14ac:dyDescent="0.2">
      <c r="A119" s="132" t="s">
        <v>111</v>
      </c>
      <c r="B119" s="132">
        <v>500</v>
      </c>
      <c r="C119" s="144">
        <v>500</v>
      </c>
      <c r="D119" s="144">
        <f t="shared" si="3"/>
        <v>1000</v>
      </c>
    </row>
    <row r="120" spans="1:4" ht="12.75" x14ac:dyDescent="0.2">
      <c r="A120" s="132" t="s">
        <v>112</v>
      </c>
      <c r="B120" s="143">
        <v>1000</v>
      </c>
      <c r="C120" s="144">
        <v>0</v>
      </c>
      <c r="D120" s="144">
        <f t="shared" si="3"/>
        <v>1000</v>
      </c>
    </row>
    <row r="121" spans="1:4" ht="12.75" x14ac:dyDescent="0.2">
      <c r="A121" s="132" t="s">
        <v>113</v>
      </c>
      <c r="B121" s="132"/>
      <c r="C121" s="144">
        <v>250</v>
      </c>
      <c r="D121" s="144">
        <f t="shared" si="3"/>
        <v>250</v>
      </c>
    </row>
    <row r="122" spans="1:4" ht="12.75" x14ac:dyDescent="0.2">
      <c r="A122" s="132" t="s">
        <v>167</v>
      </c>
      <c r="B122" s="143">
        <v>55000</v>
      </c>
      <c r="C122" s="144">
        <v>0</v>
      </c>
      <c r="D122" s="144">
        <f t="shared" si="3"/>
        <v>55000</v>
      </c>
    </row>
    <row r="123" spans="1:4" ht="25.5" x14ac:dyDescent="0.2">
      <c r="A123" s="132" t="s">
        <v>117</v>
      </c>
      <c r="B123" s="132">
        <v>500</v>
      </c>
      <c r="C123" s="144">
        <v>0</v>
      </c>
      <c r="D123" s="144">
        <f t="shared" si="3"/>
        <v>500</v>
      </c>
    </row>
    <row r="124" spans="1:4" ht="25.5" x14ac:dyDescent="0.2">
      <c r="A124" s="132" t="s">
        <v>118</v>
      </c>
      <c r="B124" s="132">
        <v>500</v>
      </c>
      <c r="C124" s="144">
        <v>0</v>
      </c>
      <c r="D124" s="144">
        <f t="shared" si="3"/>
        <v>500</v>
      </c>
    </row>
    <row r="125" spans="1:4" ht="12.75" x14ac:dyDescent="0.2">
      <c r="A125" s="132" t="s">
        <v>185</v>
      </c>
      <c r="B125" s="132">
        <v>500</v>
      </c>
      <c r="C125" s="144">
        <v>0</v>
      </c>
      <c r="D125" s="144">
        <f t="shared" si="3"/>
        <v>500</v>
      </c>
    </row>
    <row r="126" spans="1:4" ht="12.75" x14ac:dyDescent="0.2">
      <c r="A126" s="132" t="s">
        <v>119</v>
      </c>
      <c r="B126" s="132">
        <v>400</v>
      </c>
      <c r="C126" s="144">
        <v>0</v>
      </c>
      <c r="D126" s="144">
        <f t="shared" si="3"/>
        <v>400</v>
      </c>
    </row>
    <row r="127" spans="1:4" ht="12.75" x14ac:dyDescent="0.2">
      <c r="A127" s="132" t="s">
        <v>123</v>
      </c>
      <c r="B127" s="132">
        <v>500</v>
      </c>
      <c r="C127" s="144">
        <v>3000</v>
      </c>
      <c r="D127" s="144">
        <f t="shared" si="3"/>
        <v>3500</v>
      </c>
    </row>
    <row r="128" spans="1:4" ht="12.75" x14ac:dyDescent="0.2">
      <c r="A128" s="132" t="s">
        <v>130</v>
      </c>
      <c r="B128" s="132">
        <v>500</v>
      </c>
      <c r="C128" s="144">
        <v>0</v>
      </c>
      <c r="D128" s="144">
        <f t="shared" si="3"/>
        <v>500</v>
      </c>
    </row>
    <row r="129" spans="1:4" ht="12.75" x14ac:dyDescent="0.2">
      <c r="A129" s="132" t="s">
        <v>194</v>
      </c>
      <c r="B129" s="132">
        <v>500</v>
      </c>
      <c r="C129" s="144">
        <v>0</v>
      </c>
      <c r="D129" s="144">
        <f t="shared" si="3"/>
        <v>500</v>
      </c>
    </row>
    <row r="130" spans="1:4" ht="12.75" x14ac:dyDescent="0.2">
      <c r="A130" s="132" t="s">
        <v>159</v>
      </c>
      <c r="B130" s="132"/>
      <c r="C130" s="144">
        <v>0</v>
      </c>
      <c r="D130" s="144">
        <f t="shared" si="3"/>
        <v>0</v>
      </c>
    </row>
    <row r="131" spans="1:4" ht="12.75" x14ac:dyDescent="0.2">
      <c r="A131" s="132" t="s">
        <v>139</v>
      </c>
      <c r="B131" s="143">
        <v>1000</v>
      </c>
      <c r="C131" s="144">
        <v>1500</v>
      </c>
      <c r="D131" s="144">
        <f t="shared" si="3"/>
        <v>2500</v>
      </c>
    </row>
    <row r="132" spans="1:4" ht="12.75" x14ac:dyDescent="0.2">
      <c r="A132" s="132" t="s">
        <v>142</v>
      </c>
      <c r="B132" s="132"/>
      <c r="C132" s="155">
        <v>500</v>
      </c>
      <c r="D132" s="144">
        <f t="shared" si="3"/>
        <v>500</v>
      </c>
    </row>
    <row r="133" spans="1:4" ht="12.75" x14ac:dyDescent="0.2">
      <c r="A133" s="132" t="s">
        <v>172</v>
      </c>
      <c r="B133" s="143">
        <v>2200</v>
      </c>
      <c r="C133" s="155">
        <v>-2200</v>
      </c>
      <c r="D133" s="144">
        <f t="shared" si="3"/>
        <v>0</v>
      </c>
    </row>
    <row r="134" spans="1:4" ht="12.75" x14ac:dyDescent="0.2">
      <c r="A134" s="132" t="s">
        <v>156</v>
      </c>
      <c r="B134" s="132">
        <v>500</v>
      </c>
      <c r="C134" s="155">
        <v>-500</v>
      </c>
      <c r="D134" s="144">
        <f t="shared" si="3"/>
        <v>0</v>
      </c>
    </row>
    <row r="135" spans="1:4" ht="12.75" x14ac:dyDescent="0.2">
      <c r="A135" s="128" t="s">
        <v>189</v>
      </c>
      <c r="B135" s="146"/>
      <c r="C135" s="131">
        <f>SUM(C136:C136)</f>
        <v>2215</v>
      </c>
      <c r="D135" s="131">
        <f t="shared" si="3"/>
        <v>2215</v>
      </c>
    </row>
    <row r="136" spans="1:4" ht="12.75" x14ac:dyDescent="0.2">
      <c r="A136" s="132" t="s">
        <v>167</v>
      </c>
      <c r="B136" s="145"/>
      <c r="C136" s="135">
        <v>2215</v>
      </c>
      <c r="D136" s="135">
        <f t="shared" ref="D136" si="4">SUM(B136+C136)</f>
        <v>2215</v>
      </c>
    </row>
    <row r="137" spans="1:4" ht="25.5" x14ac:dyDescent="0.2">
      <c r="A137" s="120" t="s">
        <v>160</v>
      </c>
      <c r="B137" s="98">
        <f>B138</f>
        <v>133400</v>
      </c>
      <c r="C137" s="98">
        <f t="shared" ref="C137:D138" si="5">C138</f>
        <v>112920</v>
      </c>
      <c r="D137" s="98">
        <f t="shared" si="5"/>
        <v>246320</v>
      </c>
    </row>
    <row r="138" spans="1:4" ht="12.75" x14ac:dyDescent="0.2">
      <c r="A138" s="152" t="s">
        <v>145</v>
      </c>
      <c r="B138" s="148">
        <f>B139</f>
        <v>133400</v>
      </c>
      <c r="C138" s="148">
        <f t="shared" si="5"/>
        <v>112920</v>
      </c>
      <c r="D138" s="148">
        <f t="shared" si="5"/>
        <v>246320</v>
      </c>
    </row>
    <row r="139" spans="1:4" ht="12.75" x14ac:dyDescent="0.2">
      <c r="A139" s="104" t="s">
        <v>122</v>
      </c>
      <c r="B139" s="101">
        <v>133400</v>
      </c>
      <c r="C139" s="102">
        <f>107420+5500</f>
        <v>112920</v>
      </c>
      <c r="D139" s="103">
        <f>SUM(B139+C139)</f>
        <v>246320</v>
      </c>
    </row>
    <row r="140" spans="1:4" ht="12.75" x14ac:dyDescent="0.2">
      <c r="A140" s="120" t="s">
        <v>161</v>
      </c>
      <c r="B140" s="98">
        <f>B141</f>
        <v>30000</v>
      </c>
      <c r="C140" s="98">
        <f t="shared" ref="C140:D140" si="6">C141</f>
        <v>5260</v>
      </c>
      <c r="D140" s="98">
        <f t="shared" si="6"/>
        <v>35260</v>
      </c>
    </row>
    <row r="141" spans="1:4" ht="18" customHeight="1" x14ac:dyDescent="0.2">
      <c r="A141" s="152" t="s">
        <v>145</v>
      </c>
      <c r="B141" s="148">
        <f>SUM(B142:B150)</f>
        <v>30000</v>
      </c>
      <c r="C141" s="148">
        <f t="shared" ref="C141:D141" si="7">SUM(C142:C150)</f>
        <v>5260</v>
      </c>
      <c r="D141" s="148">
        <f t="shared" si="7"/>
        <v>35260</v>
      </c>
    </row>
    <row r="142" spans="1:4" ht="12.75" x14ac:dyDescent="0.2">
      <c r="A142" s="104" t="s">
        <v>146</v>
      </c>
      <c r="B142" s="101">
        <v>22000</v>
      </c>
      <c r="C142" s="102">
        <v>5000</v>
      </c>
      <c r="D142" s="103">
        <f t="shared" ref="D142:D150" si="8">SUM(B142+C142)</f>
        <v>27000</v>
      </c>
    </row>
    <row r="143" spans="1:4" ht="12.75" x14ac:dyDescent="0.2">
      <c r="A143" s="104" t="s">
        <v>147</v>
      </c>
      <c r="B143" s="104">
        <v>900</v>
      </c>
      <c r="C143" s="102">
        <v>-300</v>
      </c>
      <c r="D143" s="103">
        <f t="shared" si="8"/>
        <v>600</v>
      </c>
    </row>
    <row r="144" spans="1:4" ht="12.75" x14ac:dyDescent="0.2">
      <c r="A144" s="104" t="s">
        <v>148</v>
      </c>
      <c r="B144" s="104">
        <v>200</v>
      </c>
      <c r="C144" s="102">
        <v>-100</v>
      </c>
      <c r="D144" s="103">
        <f t="shared" si="8"/>
        <v>100</v>
      </c>
    </row>
    <row r="145" spans="1:4" s="112" customFormat="1" ht="12.75" x14ac:dyDescent="0.2">
      <c r="A145" s="104" t="s">
        <v>150</v>
      </c>
      <c r="B145" s="104">
        <v>900</v>
      </c>
      <c r="C145" s="102">
        <v>-600</v>
      </c>
      <c r="D145" s="103">
        <f t="shared" si="8"/>
        <v>300</v>
      </c>
    </row>
    <row r="146" spans="1:4" ht="12.75" x14ac:dyDescent="0.2">
      <c r="A146" s="104" t="s">
        <v>151</v>
      </c>
      <c r="B146" s="101">
        <v>3500</v>
      </c>
      <c r="C146" s="102">
        <v>1500</v>
      </c>
      <c r="D146" s="103">
        <f t="shared" si="8"/>
        <v>5000</v>
      </c>
    </row>
    <row r="147" spans="1:4" ht="12.75" x14ac:dyDescent="0.2">
      <c r="A147" s="104" t="s">
        <v>104</v>
      </c>
      <c r="B147" s="104">
        <v>500</v>
      </c>
      <c r="C147" s="102">
        <v>0</v>
      </c>
      <c r="D147" s="103">
        <f t="shared" si="8"/>
        <v>500</v>
      </c>
    </row>
    <row r="148" spans="1:4" ht="12.75" x14ac:dyDescent="0.2">
      <c r="A148" s="104" t="s">
        <v>105</v>
      </c>
      <c r="B148" s="104">
        <v>700</v>
      </c>
      <c r="C148" s="102">
        <v>0</v>
      </c>
      <c r="D148" s="103">
        <f t="shared" si="8"/>
        <v>700</v>
      </c>
    </row>
    <row r="149" spans="1:4" ht="12.75" x14ac:dyDescent="0.2">
      <c r="A149" s="104" t="s">
        <v>106</v>
      </c>
      <c r="B149" s="104">
        <v>500</v>
      </c>
      <c r="C149" s="102">
        <v>0</v>
      </c>
      <c r="D149" s="103">
        <f t="shared" si="8"/>
        <v>500</v>
      </c>
    </row>
    <row r="150" spans="1:4" ht="12.75" x14ac:dyDescent="0.2">
      <c r="A150" s="104" t="s">
        <v>158</v>
      </c>
      <c r="B150" s="104">
        <v>800</v>
      </c>
      <c r="C150" s="102">
        <v>-240</v>
      </c>
      <c r="D150" s="103">
        <f t="shared" si="8"/>
        <v>560</v>
      </c>
    </row>
    <row r="151" spans="1:4" ht="12.75" x14ac:dyDescent="0.2">
      <c r="A151" s="120" t="s">
        <v>162</v>
      </c>
      <c r="B151" s="98">
        <f>SUM(B152+B162)</f>
        <v>137800</v>
      </c>
      <c r="C151" s="98">
        <f>SUM(C152+C162)</f>
        <v>119000</v>
      </c>
      <c r="D151" s="98">
        <f t="shared" ref="D151" si="9">D152+D162</f>
        <v>256800</v>
      </c>
    </row>
    <row r="152" spans="1:4" ht="12.75" x14ac:dyDescent="0.2">
      <c r="A152" s="152" t="s">
        <v>145</v>
      </c>
      <c r="B152" s="148">
        <f>SUM(B153:B161)</f>
        <v>105300</v>
      </c>
      <c r="C152" s="148">
        <f t="shared" ref="C152:D152" si="10">SUM(C153:C161)</f>
        <v>119000</v>
      </c>
      <c r="D152" s="148">
        <f t="shared" si="10"/>
        <v>224300</v>
      </c>
    </row>
    <row r="153" spans="1:4" ht="12.75" x14ac:dyDescent="0.2">
      <c r="A153" s="104" t="s">
        <v>146</v>
      </c>
      <c r="B153" s="101">
        <v>77500</v>
      </c>
      <c r="C153" s="102">
        <v>88000</v>
      </c>
      <c r="D153" s="103">
        <f t="shared" ref="D153:D161" si="11">SUM(B153+C153)</f>
        <v>165500</v>
      </c>
    </row>
    <row r="154" spans="1:4" ht="12.75" x14ac:dyDescent="0.2">
      <c r="A154" s="104" t="s">
        <v>147</v>
      </c>
      <c r="B154" s="101">
        <v>6000</v>
      </c>
      <c r="C154" s="102">
        <v>0</v>
      </c>
      <c r="D154" s="103">
        <f t="shared" si="11"/>
        <v>6000</v>
      </c>
    </row>
    <row r="155" spans="1:4" ht="12.75" x14ac:dyDescent="0.2">
      <c r="A155" s="104" t="s">
        <v>148</v>
      </c>
      <c r="B155" s="101">
        <v>1000</v>
      </c>
      <c r="C155" s="102">
        <v>0</v>
      </c>
      <c r="D155" s="103">
        <f t="shared" si="11"/>
        <v>1000</v>
      </c>
    </row>
    <row r="156" spans="1:4" ht="12.75" x14ac:dyDescent="0.2">
      <c r="A156" s="104" t="s">
        <v>150</v>
      </c>
      <c r="B156" s="101">
        <v>3000</v>
      </c>
      <c r="C156" s="102">
        <v>5100</v>
      </c>
      <c r="D156" s="103">
        <f t="shared" si="11"/>
        <v>8100</v>
      </c>
    </row>
    <row r="157" spans="1:4" ht="12.75" x14ac:dyDescent="0.2">
      <c r="A157" s="104" t="s">
        <v>151</v>
      </c>
      <c r="B157" s="101">
        <v>11800</v>
      </c>
      <c r="C157" s="102">
        <v>25200</v>
      </c>
      <c r="D157" s="103">
        <f t="shared" si="11"/>
        <v>37000</v>
      </c>
    </row>
    <row r="158" spans="1:4" ht="12.75" x14ac:dyDescent="0.2">
      <c r="A158" s="104" t="s">
        <v>104</v>
      </c>
      <c r="B158" s="101">
        <v>2500</v>
      </c>
      <c r="C158" s="102">
        <v>0</v>
      </c>
      <c r="D158" s="103">
        <f t="shared" si="11"/>
        <v>2500</v>
      </c>
    </row>
    <row r="159" spans="1:4" ht="12.75" x14ac:dyDescent="0.2">
      <c r="A159" s="104" t="s">
        <v>106</v>
      </c>
      <c r="B159" s="101">
        <v>1000</v>
      </c>
      <c r="C159" s="102">
        <v>0</v>
      </c>
      <c r="D159" s="103">
        <f t="shared" si="11"/>
        <v>1000</v>
      </c>
    </row>
    <row r="160" spans="1:4" ht="12.75" x14ac:dyDescent="0.2">
      <c r="A160" s="104" t="s">
        <v>158</v>
      </c>
      <c r="B160" s="101">
        <v>1500</v>
      </c>
      <c r="C160" s="102">
        <v>1700</v>
      </c>
      <c r="D160" s="103">
        <f t="shared" si="11"/>
        <v>3200</v>
      </c>
    </row>
    <row r="161" spans="1:4" ht="12.75" x14ac:dyDescent="0.2">
      <c r="A161" s="104" t="s">
        <v>130</v>
      </c>
      <c r="B161" s="101">
        <v>1000</v>
      </c>
      <c r="C161" s="102">
        <v>-1000</v>
      </c>
      <c r="D161" s="103">
        <f t="shared" si="11"/>
        <v>0</v>
      </c>
    </row>
    <row r="162" spans="1:4" ht="12.75" x14ac:dyDescent="0.2">
      <c r="A162" s="152" t="s">
        <v>163</v>
      </c>
      <c r="B162" s="148">
        <f>SUM(B163:B167)</f>
        <v>32500</v>
      </c>
      <c r="C162" s="148">
        <f t="shared" ref="C162:D162" si="12">SUM(C163:C167)</f>
        <v>0</v>
      </c>
      <c r="D162" s="148">
        <f t="shared" si="12"/>
        <v>32500</v>
      </c>
    </row>
    <row r="163" spans="1:4" ht="12.75" x14ac:dyDescent="0.2">
      <c r="A163" s="104" t="s">
        <v>146</v>
      </c>
      <c r="B163" s="101">
        <v>25600</v>
      </c>
      <c r="C163" s="102">
        <v>1064</v>
      </c>
      <c r="D163" s="103">
        <f t="shared" ref="D163:D170" si="13">SUM(B163+C163)</f>
        <v>26664</v>
      </c>
    </row>
    <row r="164" spans="1:4" ht="12.75" x14ac:dyDescent="0.2">
      <c r="A164" s="104" t="s">
        <v>147</v>
      </c>
      <c r="B164" s="104">
        <v>600</v>
      </c>
      <c r="C164" s="102">
        <v>100</v>
      </c>
      <c r="D164" s="103">
        <f t="shared" si="13"/>
        <v>700</v>
      </c>
    </row>
    <row r="165" spans="1:4" ht="12.75" x14ac:dyDescent="0.2">
      <c r="A165" s="104" t="s">
        <v>151</v>
      </c>
      <c r="B165" s="101">
        <v>5000</v>
      </c>
      <c r="C165" s="102">
        <v>-634</v>
      </c>
      <c r="D165" s="103">
        <f t="shared" si="13"/>
        <v>4366</v>
      </c>
    </row>
    <row r="166" spans="1:4" ht="12.75" x14ac:dyDescent="0.2">
      <c r="A166" s="104" t="s">
        <v>104</v>
      </c>
      <c r="B166" s="104">
        <v>500</v>
      </c>
      <c r="C166" s="102">
        <v>-500</v>
      </c>
      <c r="D166" s="103">
        <f t="shared" si="13"/>
        <v>0</v>
      </c>
    </row>
    <row r="167" spans="1:4" ht="12.75" x14ac:dyDescent="0.2">
      <c r="A167" s="104" t="s">
        <v>158</v>
      </c>
      <c r="B167" s="104">
        <v>800</v>
      </c>
      <c r="C167" s="102">
        <v>-30</v>
      </c>
      <c r="D167" s="103">
        <f t="shared" si="13"/>
        <v>770</v>
      </c>
    </row>
    <row r="168" spans="1:4" ht="12.75" x14ac:dyDescent="0.2">
      <c r="A168" s="120" t="s">
        <v>164</v>
      </c>
      <c r="B168" s="98">
        <f>SUM(B169+B171)</f>
        <v>11900</v>
      </c>
      <c r="C168" s="98">
        <f>SUM(C169+C171)</f>
        <v>2000</v>
      </c>
      <c r="D168" s="100">
        <f t="shared" si="13"/>
        <v>13900</v>
      </c>
    </row>
    <row r="169" spans="1:4" ht="12.75" x14ac:dyDescent="0.2">
      <c r="A169" s="152" t="s">
        <v>145</v>
      </c>
      <c r="B169" s="148">
        <v>4500</v>
      </c>
      <c r="C169" s="153">
        <v>4000</v>
      </c>
      <c r="D169" s="154">
        <f t="shared" si="13"/>
        <v>8500</v>
      </c>
    </row>
    <row r="170" spans="1:4" ht="12.75" x14ac:dyDescent="0.2">
      <c r="A170" s="104" t="s">
        <v>165</v>
      </c>
      <c r="B170" s="101">
        <v>4500</v>
      </c>
      <c r="C170" s="102">
        <v>4000</v>
      </c>
      <c r="D170" s="103">
        <f t="shared" si="13"/>
        <v>8500</v>
      </c>
    </row>
    <row r="171" spans="1:4" ht="12.75" x14ac:dyDescent="0.2">
      <c r="A171" s="147" t="s">
        <v>184</v>
      </c>
      <c r="B171" s="149">
        <v>7400</v>
      </c>
      <c r="C171" s="150">
        <f>SUM(C172:C177)</f>
        <v>-2000</v>
      </c>
      <c r="D171" s="150">
        <f t="shared" ref="D171:D180" si="14">SUM(B171+C171)</f>
        <v>5400</v>
      </c>
    </row>
    <row r="172" spans="1:4" ht="12.75" x14ac:dyDescent="0.2">
      <c r="A172" s="132" t="s">
        <v>104</v>
      </c>
      <c r="B172" s="132">
        <v>500</v>
      </c>
      <c r="C172" s="144">
        <v>0</v>
      </c>
      <c r="D172" s="144">
        <f t="shared" si="14"/>
        <v>500</v>
      </c>
    </row>
    <row r="173" spans="1:4" ht="12.75" x14ac:dyDescent="0.2">
      <c r="A173" s="132" t="s">
        <v>113</v>
      </c>
      <c r="B173" s="132">
        <v>500</v>
      </c>
      <c r="C173" s="144">
        <v>1000</v>
      </c>
      <c r="D173" s="144">
        <f t="shared" si="14"/>
        <v>1500</v>
      </c>
    </row>
    <row r="174" spans="1:4" ht="12.75" x14ac:dyDescent="0.2">
      <c r="A174" s="132" t="s">
        <v>185</v>
      </c>
      <c r="B174" s="132">
        <v>200</v>
      </c>
      <c r="C174" s="144">
        <v>0</v>
      </c>
      <c r="D174" s="144">
        <f t="shared" si="14"/>
        <v>200</v>
      </c>
    </row>
    <row r="175" spans="1:4" ht="12.75" x14ac:dyDescent="0.2">
      <c r="A175" s="132" t="s">
        <v>195</v>
      </c>
      <c r="B175" s="132">
        <v>500</v>
      </c>
      <c r="C175" s="144">
        <v>0</v>
      </c>
      <c r="D175" s="144">
        <f t="shared" si="14"/>
        <v>500</v>
      </c>
    </row>
    <row r="176" spans="1:4" ht="12.75" x14ac:dyDescent="0.2">
      <c r="A176" s="132" t="s">
        <v>165</v>
      </c>
      <c r="B176" s="143">
        <v>5500</v>
      </c>
      <c r="C176" s="144">
        <v>-3000</v>
      </c>
      <c r="D176" s="144">
        <f t="shared" si="14"/>
        <v>2500</v>
      </c>
    </row>
    <row r="177" spans="1:4" ht="12.75" x14ac:dyDescent="0.2">
      <c r="A177" s="132" t="s">
        <v>139</v>
      </c>
      <c r="B177" s="132">
        <v>200</v>
      </c>
      <c r="C177" s="144">
        <v>0</v>
      </c>
      <c r="D177" s="144">
        <f t="shared" si="14"/>
        <v>200</v>
      </c>
    </row>
    <row r="178" spans="1:4" ht="12.75" x14ac:dyDescent="0.2">
      <c r="A178" s="124" t="s">
        <v>196</v>
      </c>
      <c r="B178" s="125">
        <v>40000</v>
      </c>
      <c r="C178" s="126">
        <v>0</v>
      </c>
      <c r="D178" s="127">
        <f t="shared" si="14"/>
        <v>40000</v>
      </c>
    </row>
    <row r="179" spans="1:4" ht="12.75" x14ac:dyDescent="0.2">
      <c r="A179" s="128" t="s">
        <v>184</v>
      </c>
      <c r="B179" s="129">
        <v>40000</v>
      </c>
      <c r="C179" s="130">
        <v>0</v>
      </c>
      <c r="D179" s="131">
        <f t="shared" si="14"/>
        <v>40000</v>
      </c>
    </row>
    <row r="180" spans="1:4" ht="12.75" x14ac:dyDescent="0.2">
      <c r="A180" s="132" t="s">
        <v>174</v>
      </c>
      <c r="B180" s="133">
        <v>40000</v>
      </c>
      <c r="C180" s="134">
        <v>0</v>
      </c>
      <c r="D180" s="135">
        <f t="shared" si="14"/>
        <v>40000</v>
      </c>
    </row>
    <row r="181" spans="1:4" ht="12.75" x14ac:dyDescent="0.2">
      <c r="A181" s="120" t="s">
        <v>166</v>
      </c>
      <c r="B181" s="98">
        <f>B182+B184+B186</f>
        <v>3385</v>
      </c>
      <c r="C181" s="98">
        <f t="shared" ref="C181:D181" si="15">C182+C184+C186</f>
        <v>1500</v>
      </c>
      <c r="D181" s="98">
        <f t="shared" si="15"/>
        <v>4885</v>
      </c>
    </row>
    <row r="182" spans="1:4" ht="12.75" x14ac:dyDescent="0.2">
      <c r="A182" s="152" t="s">
        <v>145</v>
      </c>
      <c r="B182" s="149">
        <f>B183</f>
        <v>0</v>
      </c>
      <c r="C182" s="149">
        <f t="shared" ref="C182" si="16">C183</f>
        <v>1500</v>
      </c>
      <c r="D182" s="149">
        <f>D183</f>
        <v>1500</v>
      </c>
    </row>
    <row r="183" spans="1:4" ht="12.75" x14ac:dyDescent="0.2">
      <c r="A183" s="104" t="s">
        <v>167</v>
      </c>
      <c r="B183" s="151"/>
      <c r="C183" s="102">
        <v>1500</v>
      </c>
      <c r="D183" s="103">
        <f>B183+C183</f>
        <v>1500</v>
      </c>
    </row>
    <row r="184" spans="1:4" ht="12.75" x14ac:dyDescent="0.2">
      <c r="A184" s="152" t="s">
        <v>168</v>
      </c>
      <c r="B184" s="152">
        <v>385</v>
      </c>
      <c r="C184" s="153">
        <v>0</v>
      </c>
      <c r="D184" s="154">
        <f>SUM(B184+C184)</f>
        <v>385</v>
      </c>
    </row>
    <row r="185" spans="1:4" ht="12.75" x14ac:dyDescent="0.2">
      <c r="A185" s="104" t="s">
        <v>167</v>
      </c>
      <c r="B185" s="104">
        <v>385</v>
      </c>
      <c r="C185" s="102">
        <v>0</v>
      </c>
      <c r="D185" s="103">
        <f>SUM(B185+C185)</f>
        <v>385</v>
      </c>
    </row>
    <row r="186" spans="1:4" ht="12.75" x14ac:dyDescent="0.2">
      <c r="A186" s="152" t="s">
        <v>163</v>
      </c>
      <c r="B186" s="148">
        <f>B187</f>
        <v>3000</v>
      </c>
      <c r="C186" s="148">
        <f t="shared" ref="C186:D186" si="17">C187</f>
        <v>0</v>
      </c>
      <c r="D186" s="148">
        <f t="shared" si="17"/>
        <v>3000</v>
      </c>
    </row>
    <row r="187" spans="1:4" ht="12.75" x14ac:dyDescent="0.2">
      <c r="A187" s="104" t="s">
        <v>167</v>
      </c>
      <c r="B187" s="101">
        <v>3000</v>
      </c>
      <c r="C187" s="102"/>
      <c r="D187" s="103">
        <f>SUM(B187+C187)</f>
        <v>3000</v>
      </c>
    </row>
    <row r="188" spans="1:4" ht="12.75" x14ac:dyDescent="0.2">
      <c r="A188" s="124" t="s">
        <v>197</v>
      </c>
      <c r="B188" s="139">
        <v>105000</v>
      </c>
      <c r="C188" s="140">
        <v>75000</v>
      </c>
      <c r="D188" s="140">
        <f t="shared" ref="D188:D190" si="18">SUM(B188+C188)</f>
        <v>180000</v>
      </c>
    </row>
    <row r="189" spans="1:4" ht="12.75" x14ac:dyDescent="0.2">
      <c r="A189" s="128" t="s">
        <v>184</v>
      </c>
      <c r="B189" s="141">
        <v>105000</v>
      </c>
      <c r="C189" s="142">
        <v>75000</v>
      </c>
      <c r="D189" s="142">
        <f t="shared" si="18"/>
        <v>180000</v>
      </c>
    </row>
    <row r="190" spans="1:4" ht="12.75" x14ac:dyDescent="0.2">
      <c r="A190" s="132" t="s">
        <v>167</v>
      </c>
      <c r="B190" s="143">
        <v>105000</v>
      </c>
      <c r="C190" s="144">
        <v>75000</v>
      </c>
      <c r="D190" s="144">
        <f t="shared" si="18"/>
        <v>180000</v>
      </c>
    </row>
    <row r="191" spans="1:4" ht="12.75" x14ac:dyDescent="0.2">
      <c r="A191" s="120" t="s">
        <v>169</v>
      </c>
      <c r="B191" s="98">
        <v>32000</v>
      </c>
      <c r="C191" s="99">
        <f>SUM(C192)</f>
        <v>0</v>
      </c>
      <c r="D191" s="100">
        <f t="shared" ref="D191:D199" si="19">SUM(B191+C191)</f>
        <v>32000</v>
      </c>
    </row>
    <row r="192" spans="1:4" ht="12.75" x14ac:dyDescent="0.2">
      <c r="A192" s="152" t="s">
        <v>103</v>
      </c>
      <c r="B192" s="148">
        <v>32000</v>
      </c>
      <c r="C192" s="153">
        <f>SUM(C193:C198)</f>
        <v>0</v>
      </c>
      <c r="D192" s="154">
        <f t="shared" si="19"/>
        <v>32000</v>
      </c>
    </row>
    <row r="193" spans="1:4" ht="12.75" x14ac:dyDescent="0.2">
      <c r="A193" s="104" t="s">
        <v>170</v>
      </c>
      <c r="B193" s="101">
        <v>6000</v>
      </c>
      <c r="C193" s="102">
        <v>-20</v>
      </c>
      <c r="D193" s="103">
        <f t="shared" si="19"/>
        <v>5980</v>
      </c>
    </row>
    <row r="194" spans="1:4" ht="12.75" x14ac:dyDescent="0.2">
      <c r="A194" s="104" t="s">
        <v>171</v>
      </c>
      <c r="B194" s="101">
        <v>5000</v>
      </c>
      <c r="C194" s="102">
        <v>8510</v>
      </c>
      <c r="D194" s="103">
        <f t="shared" si="19"/>
        <v>13510</v>
      </c>
    </row>
    <row r="195" spans="1:4" ht="12.75" x14ac:dyDescent="0.2">
      <c r="A195" s="104" t="s">
        <v>172</v>
      </c>
      <c r="B195" s="101">
        <v>6000</v>
      </c>
      <c r="C195" s="102">
        <v>-3987</v>
      </c>
      <c r="D195" s="103">
        <f t="shared" si="19"/>
        <v>2013</v>
      </c>
    </row>
    <row r="196" spans="1:4" ht="12.75" x14ac:dyDescent="0.2">
      <c r="A196" s="104" t="s">
        <v>173</v>
      </c>
      <c r="B196" s="101">
        <v>10000</v>
      </c>
      <c r="C196" s="102">
        <v>-3003</v>
      </c>
      <c r="D196" s="103">
        <f t="shared" si="19"/>
        <v>6997</v>
      </c>
    </row>
    <row r="197" spans="1:4" ht="12.75" x14ac:dyDescent="0.2">
      <c r="A197" s="104" t="s">
        <v>174</v>
      </c>
      <c r="B197" s="101">
        <v>2500</v>
      </c>
      <c r="C197" s="102">
        <v>1000</v>
      </c>
      <c r="D197" s="103">
        <f t="shared" si="19"/>
        <v>3500</v>
      </c>
    </row>
    <row r="198" spans="1:4" ht="12.75" x14ac:dyDescent="0.2">
      <c r="A198" s="104" t="s">
        <v>175</v>
      </c>
      <c r="B198" s="101">
        <v>2500</v>
      </c>
      <c r="C198" s="102">
        <v>-2500</v>
      </c>
      <c r="D198" s="103">
        <f t="shared" si="19"/>
        <v>0</v>
      </c>
    </row>
    <row r="199" spans="1:4" ht="12.75" x14ac:dyDescent="0.2">
      <c r="A199" s="124" t="s">
        <v>198</v>
      </c>
      <c r="B199" s="124">
        <v>200</v>
      </c>
      <c r="C199" s="140">
        <v>-200</v>
      </c>
      <c r="D199" s="140">
        <f t="shared" si="19"/>
        <v>0</v>
      </c>
    </row>
    <row r="200" spans="1:4" ht="12.75" x14ac:dyDescent="0.2">
      <c r="A200" s="128" t="s">
        <v>184</v>
      </c>
      <c r="B200" s="128">
        <v>200</v>
      </c>
      <c r="C200" s="142">
        <v>-200</v>
      </c>
      <c r="D200" s="142">
        <f t="shared" ref="D200:D201" si="20">SUM(B200+C200)</f>
        <v>0</v>
      </c>
    </row>
    <row r="201" spans="1:4" ht="12.75" x14ac:dyDescent="0.2">
      <c r="A201" s="132" t="s">
        <v>174</v>
      </c>
      <c r="B201" s="132">
        <v>200</v>
      </c>
      <c r="C201" s="144">
        <v>-200</v>
      </c>
      <c r="D201" s="144">
        <f t="shared" si="20"/>
        <v>0</v>
      </c>
    </row>
    <row r="202" spans="1:4" x14ac:dyDescent="0.15">
      <c r="A202" s="95"/>
      <c r="B202" s="95"/>
      <c r="C202" s="95"/>
      <c r="D202" s="95"/>
    </row>
    <row r="203" spans="1:4" x14ac:dyDescent="0.15">
      <c r="A203" s="95"/>
      <c r="B203" s="95"/>
      <c r="C203" s="95"/>
      <c r="D203" s="95"/>
    </row>
    <row r="204" spans="1:4" x14ac:dyDescent="0.15">
      <c r="A204" s="95"/>
      <c r="B204" s="95"/>
      <c r="C204" s="95"/>
      <c r="D204" s="95"/>
    </row>
    <row r="205" spans="1:4" x14ac:dyDescent="0.15">
      <c r="A205" s="95"/>
      <c r="B205" s="95"/>
      <c r="C205" s="95"/>
      <c r="D205" s="95"/>
    </row>
    <row r="206" spans="1:4" x14ac:dyDescent="0.15">
      <c r="A206" s="95"/>
      <c r="B206" s="95"/>
      <c r="C206" s="95"/>
      <c r="D206" s="95"/>
    </row>
    <row r="207" spans="1:4" x14ac:dyDescent="0.15">
      <c r="A207" s="95"/>
      <c r="B207" s="95"/>
      <c r="C207" s="95"/>
      <c r="D207" s="95"/>
    </row>
    <row r="208" spans="1:4" x14ac:dyDescent="0.15">
      <c r="A208" s="95"/>
      <c r="B208" s="95"/>
      <c r="C208" s="95"/>
      <c r="D208" s="95"/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4"/>
  <sheetViews>
    <sheetView workbookViewId="0">
      <selection sqref="A1:F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8" ht="53.25" customHeight="1" x14ac:dyDescent="0.25">
      <c r="A1" s="204" t="s">
        <v>85</v>
      </c>
      <c r="B1" s="204"/>
      <c r="C1" s="204"/>
      <c r="D1" s="204"/>
      <c r="E1" s="204"/>
      <c r="F1" s="204"/>
      <c r="G1" s="82"/>
      <c r="H1" s="82"/>
    </row>
    <row r="2" spans="1:8" ht="18" customHeight="1" x14ac:dyDescent="0.25">
      <c r="A2" s="1"/>
      <c r="B2" s="1"/>
      <c r="C2" s="1"/>
      <c r="D2" s="1"/>
      <c r="E2" s="1"/>
      <c r="F2" s="1"/>
    </row>
    <row r="3" spans="1:8" ht="15.75" customHeight="1" x14ac:dyDescent="0.25">
      <c r="A3" s="223" t="s">
        <v>24</v>
      </c>
      <c r="B3" s="223"/>
      <c r="C3" s="223"/>
      <c r="D3" s="223"/>
      <c r="E3" s="223"/>
      <c r="F3" s="223"/>
    </row>
    <row r="4" spans="1:8" ht="18" x14ac:dyDescent="0.25">
      <c r="A4" s="1"/>
      <c r="B4" s="1"/>
      <c r="C4" s="1"/>
      <c r="D4" s="1"/>
      <c r="E4" s="2"/>
      <c r="F4" s="2"/>
    </row>
    <row r="5" spans="1:8" ht="18" customHeight="1" x14ac:dyDescent="0.25">
      <c r="A5" s="223" t="s">
        <v>55</v>
      </c>
      <c r="B5" s="223"/>
      <c r="C5" s="223"/>
      <c r="D5" s="223"/>
      <c r="E5" s="223"/>
      <c r="F5" s="223"/>
    </row>
    <row r="6" spans="1:8" ht="18" x14ac:dyDescent="0.25">
      <c r="A6" s="1"/>
      <c r="B6" s="1"/>
      <c r="C6" s="1"/>
      <c r="D6" s="1"/>
      <c r="E6" s="2"/>
      <c r="F6" s="2"/>
    </row>
    <row r="7" spans="1:8" x14ac:dyDescent="0.25">
      <c r="A7" s="15" t="s">
        <v>5</v>
      </c>
      <c r="B7" s="14" t="s">
        <v>6</v>
      </c>
      <c r="C7" s="14" t="s">
        <v>33</v>
      </c>
      <c r="D7" s="42" t="s">
        <v>82</v>
      </c>
      <c r="E7" s="42" t="s">
        <v>86</v>
      </c>
      <c r="F7" s="42" t="s">
        <v>87</v>
      </c>
    </row>
    <row r="8" spans="1:8" x14ac:dyDescent="0.25">
      <c r="A8" s="20"/>
      <c r="B8" s="21"/>
      <c r="C8" s="19" t="s">
        <v>57</v>
      </c>
      <c r="D8" s="20"/>
      <c r="E8" s="20"/>
      <c r="F8" s="20"/>
    </row>
    <row r="9" spans="1:8" ht="25.5" x14ac:dyDescent="0.25">
      <c r="A9" s="6">
        <v>8</v>
      </c>
      <c r="B9" s="6"/>
      <c r="C9" s="6" t="s">
        <v>21</v>
      </c>
      <c r="D9" s="4"/>
      <c r="E9" s="4"/>
      <c r="F9" s="4"/>
    </row>
    <row r="10" spans="1:8" x14ac:dyDescent="0.25">
      <c r="A10" s="6"/>
      <c r="B10" s="10">
        <v>84</v>
      </c>
      <c r="C10" s="10" t="s">
        <v>26</v>
      </c>
      <c r="D10" s="4"/>
      <c r="E10" s="4"/>
      <c r="F10" s="4"/>
    </row>
    <row r="11" spans="1:8" x14ac:dyDescent="0.25">
      <c r="A11" s="6"/>
      <c r="B11" s="10"/>
      <c r="C11" s="22"/>
      <c r="D11" s="4"/>
      <c r="E11" s="4"/>
      <c r="F11" s="4"/>
    </row>
    <row r="12" spans="1:8" x14ac:dyDescent="0.25">
      <c r="A12" s="6"/>
      <c r="B12" s="10"/>
      <c r="C12" s="19" t="s">
        <v>60</v>
      </c>
      <c r="D12" s="4"/>
      <c r="E12" s="4"/>
      <c r="F12" s="4"/>
    </row>
    <row r="13" spans="1:8" ht="25.5" x14ac:dyDescent="0.25">
      <c r="A13" s="8">
        <v>5</v>
      </c>
      <c r="B13" s="9"/>
      <c r="C13" s="17" t="s">
        <v>22</v>
      </c>
      <c r="D13" s="4"/>
      <c r="E13" s="4"/>
      <c r="F13" s="4"/>
    </row>
    <row r="14" spans="1:8" ht="25.5" x14ac:dyDescent="0.25">
      <c r="A14" s="10"/>
      <c r="B14" s="10">
        <v>54</v>
      </c>
      <c r="C14" s="18" t="s">
        <v>27</v>
      </c>
      <c r="D14" s="4"/>
      <c r="E14" s="4"/>
      <c r="F14" s="5"/>
    </row>
  </sheetData>
  <mergeCells count="3">
    <mergeCell ref="A3:F3"/>
    <mergeCell ref="A5:F5"/>
    <mergeCell ref="A1:F1"/>
  </mergeCells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6"/>
  <sheetViews>
    <sheetView workbookViewId="0">
      <selection sqref="A1:D1"/>
    </sheetView>
  </sheetViews>
  <sheetFormatPr defaultRowHeight="15" x14ac:dyDescent="0.25"/>
  <cols>
    <col min="1" max="4" width="25.28515625" customWidth="1"/>
  </cols>
  <sheetData>
    <row r="1" spans="1:8" ht="54" customHeight="1" x14ac:dyDescent="0.25">
      <c r="A1" s="226" t="s">
        <v>85</v>
      </c>
      <c r="B1" s="226"/>
      <c r="C1" s="226"/>
      <c r="D1" s="226"/>
      <c r="E1" s="82"/>
      <c r="F1" s="82"/>
      <c r="G1" s="82"/>
      <c r="H1" s="82"/>
    </row>
    <row r="2" spans="1:8" ht="18" customHeight="1" x14ac:dyDescent="0.25">
      <c r="A2" s="16"/>
      <c r="B2" s="16"/>
      <c r="C2" s="16"/>
      <c r="D2" s="16"/>
    </row>
    <row r="3" spans="1:8" ht="15.75" customHeight="1" x14ac:dyDescent="0.25">
      <c r="A3" s="223" t="s">
        <v>24</v>
      </c>
      <c r="B3" s="223"/>
      <c r="C3" s="223"/>
      <c r="D3" s="223"/>
    </row>
    <row r="4" spans="1:8" ht="18" x14ac:dyDescent="0.25">
      <c r="A4" s="16"/>
      <c r="B4" s="16"/>
      <c r="C4" s="2"/>
      <c r="D4" s="2"/>
    </row>
    <row r="5" spans="1:8" ht="18" customHeight="1" x14ac:dyDescent="0.25">
      <c r="A5" s="223" t="s">
        <v>56</v>
      </c>
      <c r="B5" s="223"/>
      <c r="C5" s="223"/>
      <c r="D5" s="223"/>
    </row>
    <row r="6" spans="1:8" ht="18" x14ac:dyDescent="0.25">
      <c r="A6" s="16"/>
      <c r="B6" s="16"/>
      <c r="C6" s="2"/>
      <c r="D6" s="2"/>
    </row>
    <row r="7" spans="1:8" x14ac:dyDescent="0.25">
      <c r="A7" s="14" t="s">
        <v>46</v>
      </c>
      <c r="B7" s="42" t="s">
        <v>82</v>
      </c>
      <c r="C7" s="42" t="s">
        <v>86</v>
      </c>
      <c r="D7" s="42" t="s">
        <v>87</v>
      </c>
    </row>
    <row r="8" spans="1:8" x14ac:dyDescent="0.25">
      <c r="A8" s="6" t="s">
        <v>57</v>
      </c>
      <c r="B8" s="4"/>
      <c r="C8" s="4"/>
      <c r="D8" s="4"/>
    </row>
    <row r="9" spans="1:8" ht="25.5" x14ac:dyDescent="0.25">
      <c r="A9" s="6" t="s">
        <v>58</v>
      </c>
      <c r="B9" s="4"/>
      <c r="C9" s="4"/>
      <c r="D9" s="4"/>
    </row>
    <row r="10" spans="1:8" ht="25.5" x14ac:dyDescent="0.25">
      <c r="A10" s="12" t="s">
        <v>59</v>
      </c>
      <c r="B10" s="4"/>
      <c r="C10" s="4"/>
      <c r="D10" s="4"/>
    </row>
    <row r="11" spans="1:8" x14ac:dyDescent="0.25">
      <c r="A11" s="12"/>
      <c r="B11" s="4"/>
      <c r="C11" s="4"/>
      <c r="D11" s="4"/>
    </row>
    <row r="12" spans="1:8" x14ac:dyDescent="0.25">
      <c r="A12" s="6" t="s">
        <v>60</v>
      </c>
      <c r="B12" s="4"/>
      <c r="C12" s="4"/>
      <c r="D12" s="4"/>
    </row>
    <row r="13" spans="1:8" x14ac:dyDescent="0.25">
      <c r="A13" s="17" t="s">
        <v>51</v>
      </c>
      <c r="B13" s="4"/>
      <c r="C13" s="4"/>
      <c r="D13" s="4"/>
    </row>
    <row r="14" spans="1:8" x14ac:dyDescent="0.25">
      <c r="A14" s="7" t="s">
        <v>52</v>
      </c>
      <c r="B14" s="4"/>
      <c r="C14" s="4"/>
      <c r="D14" s="5"/>
    </row>
    <row r="15" spans="1:8" x14ac:dyDescent="0.25">
      <c r="A15" s="17" t="s">
        <v>53</v>
      </c>
      <c r="B15" s="4"/>
      <c r="C15" s="4"/>
      <c r="D15" s="5"/>
    </row>
    <row r="16" spans="1:8" x14ac:dyDescent="0.25">
      <c r="A16" s="7" t="s">
        <v>54</v>
      </c>
      <c r="B16" s="4"/>
      <c r="C16" s="4"/>
      <c r="D16" s="5"/>
    </row>
  </sheetData>
  <mergeCells count="3">
    <mergeCell ref="A3:D3"/>
    <mergeCell ref="A5:D5"/>
    <mergeCell ref="A1:D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Uvod</vt:lpstr>
      <vt:lpstr>SAŽETAK</vt:lpstr>
      <vt:lpstr> Račun prihoda i rashoda</vt:lpstr>
      <vt:lpstr>Prihodi i rashodi po izvorima</vt:lpstr>
      <vt:lpstr>Rashodi prema funkcijskoj kl</vt:lpstr>
      <vt:lpstr>Posebni dio</vt:lpstr>
      <vt:lpstr>Račun financiranja</vt:lpstr>
      <vt:lpstr>Račun financiranja po izvorima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Anita Jovičić</cp:lastModifiedBy>
  <cp:lastPrinted>2025-09-25T11:29:17Z</cp:lastPrinted>
  <dcterms:created xsi:type="dcterms:W3CDTF">2022-08-12T12:51:27Z</dcterms:created>
  <dcterms:modified xsi:type="dcterms:W3CDTF">2025-09-26T06:38:41Z</dcterms:modified>
</cp:coreProperties>
</file>