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336" windowHeight="9132" activeTab="3"/>
  </bookViews>
  <sheets>
    <sheet name="PLAN RASHODA" sheetId="1" r:id="rId1"/>
    <sheet name="Vlastiti i namjenski prihodi" sheetId="2" r:id="rId2"/>
    <sheet name="Vlastiti i namjenski rashodi" sheetId="3" r:id="rId3"/>
    <sheet name="Obrazloženje" sheetId="4" r:id="rId4"/>
    <sheet name="0-1-1" sheetId="5" state="hidden" r:id="rId5"/>
    <sheet name="0-5-0" sheetId="6" state="hidden" r:id="rId6"/>
    <sheet name="0-3-0" sheetId="7" state="hidden" r:id="rId7"/>
  </sheets>
  <definedNames>
    <definedName name="_xlnm.Print_Titles" localSheetId="0">'PLAN RASHODA'!$2:$2</definedName>
    <definedName name="_xlnm.Print_Titles" localSheetId="2">'Vlastiti i namjenski rashodi'!$2:$2</definedName>
  </definedNames>
  <calcPr fullCalcOnLoad="1"/>
</workbook>
</file>

<file path=xl/sharedStrings.xml><?xml version="1.0" encoding="utf-8"?>
<sst xmlns="http://schemas.openxmlformats.org/spreadsheetml/2006/main" count="850" uniqueCount="348">
  <si>
    <t>18054001 MATERIJALNI I FINANCIJSKI RASHODI</t>
  </si>
  <si>
    <t>321 Naknade troškova zaposlenima</t>
  </si>
  <si>
    <t>32111 Dnevnice za službeni put u zemlji</t>
  </si>
  <si>
    <t>32113 Naknade za smještaj na službenom putu u zemlji</t>
  </si>
  <si>
    <t>32115 Naknade za prijevoz na službenom putu u zemlji</t>
  </si>
  <si>
    <t>32121 Naknade za prijevoz na posao i s posla</t>
  </si>
  <si>
    <t>32131 Seminari, savjetovanja i simpoziji</t>
  </si>
  <si>
    <t>322 Rashodi za materijal i energiju</t>
  </si>
  <si>
    <t>32211 Uredski materijal</t>
  </si>
  <si>
    <t>32212 Literatura (publikacije, časopisi, glasila, knjige i ostalo)</t>
  </si>
  <si>
    <t>32214 Materijal i sredstva za čišćenje i održavanje</t>
  </si>
  <si>
    <t>32219 Ostali materijal za potrebe redovnog poslovanja</t>
  </si>
  <si>
    <t>32229 Ostali materijal i sirovine</t>
  </si>
  <si>
    <t>32231 Električna energija</t>
  </si>
  <si>
    <t>32234 Motorni benzin i dizel gorivo</t>
  </si>
  <si>
    <t>32251 Sitni inventar</t>
  </si>
  <si>
    <t>32271 Službena, radna i zaštitna odjeća i obuća</t>
  </si>
  <si>
    <t>323 Rashodi za usluge</t>
  </si>
  <si>
    <t>32311 Usluge telefona, telefaksa</t>
  </si>
  <si>
    <t>32313 Poštarina (pisma, tiskanice i sl.)</t>
  </si>
  <si>
    <t>32319 Ostale usluge za komunikaciju i prijevoz</t>
  </si>
  <si>
    <t>32321 Usluge tekućeg i investicijskog održavanja građevinskih objekata</t>
  </si>
  <si>
    <t>32322 Usluge tekućeg i investicijskog održavanja postrojenja i opreme</t>
  </si>
  <si>
    <t>32341 Opskrba vodom</t>
  </si>
  <si>
    <t>32342 Iznošenje i odvoz smeća</t>
  </si>
  <si>
    <t>32343 Deratizacija i dezinsekcija</t>
  </si>
  <si>
    <t>32349 Ostale komunalne usluge</t>
  </si>
  <si>
    <t>32361 Obvezni i preventivni zdravstveni pregledi zaposlenika</t>
  </si>
  <si>
    <t>32381 Usluge ažuriranja računalnih baza</t>
  </si>
  <si>
    <t>32391 Grafičke i tiskarske usluge, usluge kopiranja i uvezivanja i slično</t>
  </si>
  <si>
    <t>32396 Usluge čuvanja imovine i obveza</t>
  </si>
  <si>
    <t>32399 Ostale nespomenute usluge</t>
  </si>
  <si>
    <t>324 Naknade troškova osobama izvan radnog odnosa</t>
  </si>
  <si>
    <t>32412 Naknade ostalih  troškova</t>
  </si>
  <si>
    <t>329 Ostali nespomenuti rashodi poslovanja</t>
  </si>
  <si>
    <t>32922 Premije osiguranja ostale imovine</t>
  </si>
  <si>
    <t>32931 Reprezentacija</t>
  </si>
  <si>
    <t>32941 Tuzemne članarine</t>
  </si>
  <si>
    <t>32999 Ostali nespomenuti rashodi poslovanja</t>
  </si>
  <si>
    <t>343 Ostali financijski rashodi</t>
  </si>
  <si>
    <t>34311 Usluge banaka</t>
  </si>
  <si>
    <t>34312 Usluge platnog prometa</t>
  </si>
  <si>
    <t>18055002 OSTALI PROJEKTI U OSNOVNOM ŠKOLSTVU</t>
  </si>
  <si>
    <t>372 Ostale naknade građanima i kućanstvima iz proračuna</t>
  </si>
  <si>
    <t>37221 Sufinanciranje cijene prijevoza</t>
  </si>
  <si>
    <t>18055006 PRODUŽENI BORAVAK</t>
  </si>
  <si>
    <t>311 Plaće</t>
  </si>
  <si>
    <t>31111 Plaće za zaposlene</t>
  </si>
  <si>
    <t>312 Ostali rashodi za zaposlene</t>
  </si>
  <si>
    <t>31212 Nagrade</t>
  </si>
  <si>
    <t>31215 Naknade za bolest, invalidnost i smrtni slučaj</t>
  </si>
  <si>
    <t>31219 Ostali nenavedeni rashodi za zaposlene</t>
  </si>
  <si>
    <t>313 Doprinosi na plaće</t>
  </si>
  <si>
    <t>31321 Doprinosi za obvezno zdravstveno osiguranje</t>
  </si>
  <si>
    <t>18055023 STRUČNO RAZVOJNE SLUŽBE</t>
  </si>
  <si>
    <t>18055036 ASISTENT U NASTAVI</t>
  </si>
  <si>
    <t xml:space="preserve">32111 Dnevnice za službeni put u zemlji </t>
  </si>
  <si>
    <t>18055038 DODATNA NASTAVA</t>
  </si>
  <si>
    <t>18055040 SHEMA ŠKOLSKOG VOĆA</t>
  </si>
  <si>
    <t>32224 Namirnice</t>
  </si>
  <si>
    <t>18057001 ŠKOLSKA OPREMA</t>
  </si>
  <si>
    <t>424 Knjige, umjetnička djela i ostale izložbene vrijednosti</t>
  </si>
  <si>
    <t>42411 Knjige u knjižnici</t>
  </si>
  <si>
    <t>Izvor: 31 Potpore za decentralizirane izdatke</t>
  </si>
  <si>
    <t>Izvor: 11 Opći prihodi i primici</t>
  </si>
  <si>
    <t xml:space="preserve">Izvor: 55 Donacije i ostali namjenski prihodi proračunskih korisnika </t>
  </si>
  <si>
    <t>313 Doprinosi za plaće</t>
  </si>
  <si>
    <t>32372 Ugovori o djelu</t>
  </si>
  <si>
    <t>42211 Računala i računalna oprema</t>
  </si>
  <si>
    <t>422 Postrojenja i oprema</t>
  </si>
  <si>
    <t>Izvor: 44 EU fondovi - pomoći</t>
  </si>
  <si>
    <t>31216 Regres za godišnji odmor</t>
  </si>
  <si>
    <t>Izvor: 25 Vlastiti prihodi proračunskih korisnika</t>
  </si>
  <si>
    <t>42212 Uredski namještaj</t>
  </si>
  <si>
    <t>641 Prihodi od financijske imovine</t>
  </si>
  <si>
    <t>64132 Kamate na depozite po viđenju</t>
  </si>
  <si>
    <t>661 Prihodi koje proračuni i proračunski korisnici ostvare obavljanjem poslova na tržištu (vlastiti prihodi)</t>
  </si>
  <si>
    <t>66141 Prihodi od prodanih proizvoda</t>
  </si>
  <si>
    <t>66151 Prihodi od pruženih usluga</t>
  </si>
  <si>
    <t>634 Ostale pomoći unutar opće države</t>
  </si>
  <si>
    <t>63613 Tekuće pomoći proračunskim kor.iz proračuna JLP(R)S koji im nije nad.</t>
  </si>
  <si>
    <t>652 Prihodi po posebnim propisima</t>
  </si>
  <si>
    <t>65264 Sufinanciranje cijene usluge, participacije i sl.</t>
  </si>
  <si>
    <t>663 Donacije od pravnih i fizičkih osoba izvan opće države</t>
  </si>
  <si>
    <t>66313 Tekuće donacije od trgovačkih društava</t>
  </si>
  <si>
    <t>721 Prihodi od prodaje građevinskih objekata</t>
  </si>
  <si>
    <t>636 Tekuće pomoći pror.kor. iz proračuna koji im nije nadležan</t>
  </si>
  <si>
    <t>631 Pomoći od inozemnih vlada</t>
  </si>
  <si>
    <t>66312 Tekuće donacije od neprofitnih organizacija</t>
  </si>
  <si>
    <t>638 Pomoći temeljem prijenosa EU sredstava</t>
  </si>
  <si>
    <t>Vlastiti prihodi</t>
  </si>
  <si>
    <t>Rashodi ukupno</t>
  </si>
  <si>
    <t>Plan 2020</t>
  </si>
  <si>
    <t>32354 Licence</t>
  </si>
  <si>
    <t>32239 Ostali materijali za proizvodnju energije (lož ulje)</t>
  </si>
  <si>
    <t xml:space="preserve">63612 Tekuće pomoći iz drz. pro. pro. korisnicima proračuna JLP(R)S </t>
  </si>
  <si>
    <t>Jedinica</t>
  </si>
  <si>
    <t>Mj.troška</t>
  </si>
  <si>
    <t>Konto</t>
  </si>
  <si>
    <t>Naziv konta</t>
  </si>
  <si>
    <t>Poč.stanje duguje</t>
  </si>
  <si>
    <t>Poč.stanje potražuje</t>
  </si>
  <si>
    <t>Tekući promet duguje</t>
  </si>
  <si>
    <t>Tekući promet potražuje</t>
  </si>
  <si>
    <t>Kumulativ duguje</t>
  </si>
  <si>
    <t>Kumulativ potražuje</t>
  </si>
  <si>
    <t>Saldo duguje</t>
  </si>
  <si>
    <t>Saldo potražuje</t>
  </si>
  <si>
    <t>32111</t>
  </si>
  <si>
    <t>Dnevnice za službeni put u zemlji</t>
  </si>
  <si>
    <t>32113</t>
  </si>
  <si>
    <t>Naknada za smještaj na službenom putu u zemlji</t>
  </si>
  <si>
    <t>32115</t>
  </si>
  <si>
    <t>Naknada za prijevoz na službenom putu u zemlji</t>
  </si>
  <si>
    <t>32121</t>
  </si>
  <si>
    <t>Naknade za prijevoz na posao i s posla</t>
  </si>
  <si>
    <t>32131</t>
  </si>
  <si>
    <t>Seminari, savjetovanja i simpoziji</t>
  </si>
  <si>
    <t xml:space="preserve"> </t>
  </si>
  <si>
    <t>Ukupno 321</t>
  </si>
  <si>
    <t>32211</t>
  </si>
  <si>
    <t>Uredski materijal</t>
  </si>
  <si>
    <t>32212</t>
  </si>
  <si>
    <t>Literatura (publikacije, časopisi, glasila, knjige i ostalo)</t>
  </si>
  <si>
    <t>32214</t>
  </si>
  <si>
    <t>Materijal i sredstva za čišćenje i održavanje</t>
  </si>
  <si>
    <t>32219</t>
  </si>
  <si>
    <t>Ostali materijal za potrebe redovnog poslovanja</t>
  </si>
  <si>
    <t>32229</t>
  </si>
  <si>
    <t>Ostali materijal i sirovine</t>
  </si>
  <si>
    <t>32231</t>
  </si>
  <si>
    <t>Električna energija</t>
  </si>
  <si>
    <t>32234</t>
  </si>
  <si>
    <t>MOTORNI BENZIN I DIZEL GORIVO</t>
  </si>
  <si>
    <t>32241</t>
  </si>
  <si>
    <t>Materijal i dijelovi za tekuće i investicijsko održavanje gređev. objekata</t>
  </si>
  <si>
    <t>32242</t>
  </si>
  <si>
    <t>Materijal i dijelovi za tekuće i investicijsko održavanje postrojenja i opreme</t>
  </si>
  <si>
    <t>32251</t>
  </si>
  <si>
    <t>Sitni inventar</t>
  </si>
  <si>
    <t>Ukupno 322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</si>
  <si>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</si>
  <si>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</si>
  <si>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</si>
  <si>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</si>
  <si>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</si>
  <si>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</si>
  <si>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32319</t>
  </si>
  <si>
    <t>Ostale usluge za komunikaciju i prijevoz</t>
  </si>
  <si>
    <t>32321</t>
  </si>
  <si>
    <t>Usluge tekućeg i investicijskog održavanja građevinskih objekata</t>
  </si>
  <si>
    <t>32322</t>
  </si>
  <si>
    <t>Usluge tekućeg i inv.održ.postrojenja i opreme</t>
  </si>
  <si>
    <t>32341</t>
  </si>
  <si>
    <t>Opskrba vodom</t>
  </si>
  <si>
    <t>32342</t>
  </si>
  <si>
    <t>Iznošenje i odvoz smeća</t>
  </si>
  <si>
    <t>32343</t>
  </si>
  <si>
    <t>Deratizacija i dezinsekcija</t>
  </si>
  <si>
    <t>32349</t>
  </si>
  <si>
    <t>Ostale komunalne usluge</t>
  </si>
  <si>
    <t>32353</t>
  </si>
  <si>
    <t>Zakupnine i najamnine za opremu</t>
  </si>
  <si>
    <t>32361</t>
  </si>
  <si>
    <t>Obvezni i preventivni zdravstveni pregledi zaposlenika</t>
  </si>
  <si>
    <t>32381</t>
  </si>
  <si>
    <t>Usluge ažuriranja računalnih baza</t>
  </si>
  <si>
    <t>32389</t>
  </si>
  <si>
    <t>Ostale računalne usluge</t>
  </si>
  <si>
    <t>32391</t>
  </si>
  <si>
    <t>Grafičke i tiskarske usluge, usluge kopiranja, uvezivanja i slično</t>
  </si>
  <si>
    <t>32396</t>
  </si>
  <si>
    <t>Usluge čuvanja imovine i osoba</t>
  </si>
  <si>
    <t>32399</t>
  </si>
  <si>
    <t>Ostale nespomenute usluge</t>
  </si>
  <si>
    <t>Ukupno 323</t>
  </si>
  <si>
    <t>32922</t>
  </si>
  <si>
    <t>Premije osiguranja ostale imovine</t>
  </si>
  <si>
    <t>32931</t>
  </si>
  <si>
    <t>Reprezentacija</t>
  </si>
  <si>
    <t>32941</t>
  </si>
  <si>
    <t>Tuzemna članarina</t>
  </si>
  <si>
    <t>32999</t>
  </si>
  <si>
    <t>Ostali nespomenuti rashodi poslovanja</t>
  </si>
  <si>
    <t>Ukupno 329</t>
  </si>
  <si>
    <t>34311</t>
  </si>
  <si>
    <t>Usluge banaka</t>
  </si>
  <si>
    <t>34312</t>
  </si>
  <si>
    <t>Usluge platnog prometa</t>
  </si>
  <si>
    <t>Ukupno 343</t>
  </si>
  <si>
    <t>Ukupno razred 3-RASHODI POSLOVANJA</t>
  </si>
  <si>
    <t>Ukupno mjesto troška ..&gt;&gt;</t>
  </si>
  <si>
    <t>Ukupno radna jedinica ..&gt;&gt;</t>
  </si>
  <si>
    <t>Ukupno sektor ..&gt;&gt;</t>
  </si>
  <si>
    <t>Ukupno poduzeće ..&gt;&gt;</t>
  </si>
  <si>
    <t>Ostvarenje na 28/10/2019</t>
  </si>
  <si>
    <t>32224</t>
  </si>
  <si>
    <t xml:space="preserve">Namirnice </t>
  </si>
  <si>
    <t>32354</t>
  </si>
  <si>
    <t>Licence</t>
  </si>
  <si>
    <t>32233</t>
  </si>
  <si>
    <t>Plin</t>
  </si>
  <si>
    <t>32131 Seminari, savjetovanja, simpoziji</t>
  </si>
  <si>
    <t>32132 Tečajevi i stručni ispiti</t>
  </si>
  <si>
    <t>32141 Naknada za korištenje privatnog automobila u privatne svrhe</t>
  </si>
  <si>
    <t>32216 Materijal za higijenske potrebe i njegu</t>
  </si>
  <si>
    <t>32226 Lijekovi</t>
  </si>
  <si>
    <t xml:space="preserve">32244 Ostali materijal i dijelovi za tekuće i inveticijsko održavanje </t>
  </si>
  <si>
    <t>32344 Dimnjačarske i ekološke usluge</t>
  </si>
  <si>
    <t>32359 Ostale najamnine i zakupnine</t>
  </si>
  <si>
    <t>32991 Rashodi protokola</t>
  </si>
  <si>
    <t>37224 Prehrana</t>
  </si>
  <si>
    <t>31213 Darovi</t>
  </si>
  <si>
    <t xml:space="preserve">31321 Doprinosi za obvezno zdravstveno osiguranje </t>
  </si>
  <si>
    <t>42262 Glazbeni instrumenti i oprema</t>
  </si>
  <si>
    <t>32119 Ostali rashodi za službena putovanja</t>
  </si>
  <si>
    <t>63414 Tekuće pomoći od HZZ-a</t>
  </si>
  <si>
    <t>32955 Novčana naknada poslodavca zbog nezapošljavanja osoba s invaliditetom</t>
  </si>
  <si>
    <t>PROGRAM 056 - Kapitalno ulaganje u školstvo - minimalni financijski standard</t>
  </si>
  <si>
    <t>42231 Oprema za grijanje, ventilaciju i hlađenje</t>
  </si>
  <si>
    <t>18056002 Školska oprema</t>
  </si>
  <si>
    <t>PROGRAM 057 - Kapitalno ulaganje u školstvo - iznad minim. financ.standarda</t>
  </si>
  <si>
    <t>45111 Dodatna ulaganja na građevinskim objektima</t>
  </si>
  <si>
    <t>451 Dodatna ulaganja na građevinskim objektima</t>
  </si>
  <si>
    <t>OŠ  LAPAD</t>
  </si>
  <si>
    <t>32224 Materijal i sirovine-namirnice za učenike</t>
  </si>
  <si>
    <t>32233 Plin</t>
  </si>
  <si>
    <t>32241 Materijal i dijelovi za tekuće i investicijsko održavanje građevinskih objekata</t>
  </si>
  <si>
    <t>32242 Materijal i dijelovi za tekuće i investicijsko održavanje opreme</t>
  </si>
  <si>
    <t xml:space="preserve">32329 Ostale usluge tekućeg i investicijskog održavanja </t>
  </si>
  <si>
    <t>32332 Tisak</t>
  </si>
  <si>
    <t>32339 Ostale usluge promidžbe i informiranja</t>
  </si>
  <si>
    <t>32373 Usluge odvjetnika i pravnog savjetnika</t>
  </si>
  <si>
    <t>32379 Ostale intelektualne usluge</t>
  </si>
  <si>
    <t>32389 Ostale računalne usluge</t>
  </si>
  <si>
    <t>32392 Film i izrada fotografija</t>
  </si>
  <si>
    <t>32395 Usluge čišćenja, pranja i slično</t>
  </si>
  <si>
    <t>32951 Upravne i administrativne pristojbe</t>
  </si>
  <si>
    <t>32952 Sudske pristojbe</t>
  </si>
  <si>
    <t>32953 Javnobilježničke pristojbe</t>
  </si>
  <si>
    <t>32959 Ostale pristojbe i naknade (emisija plinova u okoliš)</t>
  </si>
  <si>
    <t>34333 Zatezne kamate iz poslovnih odnosa i drugo</t>
  </si>
  <si>
    <t>34349 Ostali nespomenuti financijski rashodi</t>
  </si>
  <si>
    <t>32229 Ostali materijal i sirovine (Maškarani školski dan)</t>
  </si>
  <si>
    <t>31131 Plaće za prekovremeni rad (zamjene)</t>
  </si>
  <si>
    <t xml:space="preserve">18055021 TEKUĆE I INVESTICIJSKO ODRŽAVANJE </t>
  </si>
  <si>
    <t>63111 Tekuće pomoći od inozemnih vlada u EU</t>
  </si>
  <si>
    <t>66323 Kapitalne donacije od trgovačkih društava</t>
  </si>
  <si>
    <t>18055037 SUFINANCIRANJE ŠKOLSKOG ŠPORTA</t>
  </si>
  <si>
    <t xml:space="preserve">31131 Plaće za prekovremeni rad </t>
  </si>
  <si>
    <t>42221 Radio i TV prijamnici</t>
  </si>
  <si>
    <t>42232 Oprema za održavanje prostorija</t>
  </si>
  <si>
    <t>42239 Ostala oprema za održavanje i zaštitu-videonadzor</t>
  </si>
  <si>
    <t>42251 Precizni i optički instrumenti</t>
  </si>
  <si>
    <t>42261 Sportska oprema</t>
  </si>
  <si>
    <t>426 Nematerijalna proizvedena imovina</t>
  </si>
  <si>
    <t>42621 Ulaganja u računalne programe</t>
  </si>
  <si>
    <t>42259 Ostali instrumenti, uređaji i strojevi</t>
  </si>
  <si>
    <t>63622 Tekuće pomoći proračunskim kor.iz proračuna JLP(R)S koji im nije nad.</t>
  </si>
  <si>
    <t>65268 Ostali prihodi za posebne namjene</t>
  </si>
  <si>
    <t>65269 Ostali nespomenuti prihodi</t>
  </si>
  <si>
    <t>72111 Stambeni objekti</t>
  </si>
  <si>
    <t>66314 Tekuće donacije od ostalih subjekata van općeg proračuna</t>
  </si>
  <si>
    <t>31214 Otpremnine</t>
  </si>
  <si>
    <t>32222 Pomoćni materijal</t>
  </si>
  <si>
    <t>32243 Materijal i dijelovi za održavanje transportnih sredstava</t>
  </si>
  <si>
    <t>32252 Auto gume</t>
  </si>
  <si>
    <t>32323 Usluge tekućeg i investicijskog održavanja prijevoznih sredstava</t>
  </si>
  <si>
    <t xml:space="preserve">32363 Laboratorijske usluge </t>
  </si>
  <si>
    <t>32369 Ostale zdravstvene i veterinarske usluge</t>
  </si>
  <si>
    <t>32394 Usluge pri registraciji prijevoznih sredstava</t>
  </si>
  <si>
    <t>32921 Premije osiguranja prijevoznih sredstava</t>
  </si>
  <si>
    <t>32959 Ostale pristojbe i naknade</t>
  </si>
  <si>
    <t>18055009 UČENIČKA NATJECANJA</t>
  </si>
  <si>
    <t>Izvori</t>
  </si>
  <si>
    <t xml:space="preserve">Rekapitulacija izvora: </t>
  </si>
  <si>
    <t>18054004 Redovna djelatnost osnovnog obrazovanja (Izdaci za zaposlene)</t>
  </si>
  <si>
    <t>42233 Oprema za protupožarnu zaštitu (osim vozila)</t>
  </si>
  <si>
    <t>18055042 Osnovna škola Montovjerna u osnivanju</t>
  </si>
  <si>
    <t>Izvor: 43 Kapitalne pomoći</t>
  </si>
  <si>
    <t>0018057002 - Ulaganje u školske zgrade</t>
  </si>
  <si>
    <t>Novi Plan 2020</t>
  </si>
  <si>
    <t>Izvor: 29 Višak prihoda i primitaka proračunskih korisnika</t>
  </si>
  <si>
    <t>Ukupno:</t>
  </si>
  <si>
    <t xml:space="preserve">42219 Ostala uredska oprema </t>
  </si>
  <si>
    <t>Izvor: 49  Pomoći iz DP-a za plaće te ostale rashode za zaposlene</t>
  </si>
  <si>
    <t>922 Višak prihoda poslovanja</t>
  </si>
  <si>
    <t>92211 Višak prihoda poslovanja</t>
  </si>
  <si>
    <t>92212 Višak prihoda od nefinancijske imovine</t>
  </si>
  <si>
    <t>Izvor: 29 Višak prenesenih prihoda i primitaka proračunskih korisnika</t>
  </si>
  <si>
    <t>65267 Prihodi s naslova osiguranja, refundacije štete i totalne štete</t>
  </si>
  <si>
    <t>63814 Tekuće pomoći od izvanprorač korisnika temeljem prijenosa EU sredstava</t>
  </si>
  <si>
    <t>( + / - ) 2020</t>
  </si>
  <si>
    <t>Dubrovnik, 4. svibnja 2020. g.</t>
  </si>
  <si>
    <t>Ravnateljica</t>
  </si>
  <si>
    <t>Nikolina Soko</t>
  </si>
  <si>
    <t xml:space="preserve">O P I S </t>
  </si>
  <si>
    <t>Račun</t>
  </si>
  <si>
    <t>iznos +/-</t>
  </si>
  <si>
    <t>055002</t>
  </si>
  <si>
    <t>057001</t>
  </si>
  <si>
    <t>Ukupno</t>
  </si>
  <si>
    <t>055006</t>
  </si>
  <si>
    <t>32/34</t>
  </si>
  <si>
    <t>055038</t>
  </si>
  <si>
    <t>055071</t>
  </si>
  <si>
    <t>055021</t>
  </si>
  <si>
    <t>Obrazloženje   Prijedloga Rebalansa Financijskog plana za 2020. godinu</t>
  </si>
  <si>
    <t>Školski odbor Osnovne škole Lapad je na svojoj 48. sjednici održanoj 26. veljače 2020. godine donio Odluku o raspodjeli rezultata poslovanja za 2019. godinu.</t>
  </si>
  <si>
    <t xml:space="preserve"> 2.</t>
  </si>
  <si>
    <t xml:space="preserve">1. Namjenski višak prihoda  poslovanja - Državni proračun (Mjere HZZZ-za financiranje stručnog osposobljavanja bez zasnivanja radnog odnosa, presen je za iste namjene u iznosu od 11.227,31 kn) </t>
  </si>
  <si>
    <t>Izvor</t>
  </si>
  <si>
    <t>Projekt</t>
  </si>
  <si>
    <t>2. Namjenski višak prihoda poslovanja ostvaren iz Državnog proračuna - Odluka MZO, KLASA: 602-01/19-01/00168, URBROJ. 533-06-19-0098 od 3. prosinca 2019. g.,   za nabavku nastavnih sredstava i opreme potrebnih za provedbu kurikuluma. Odluka u privitku.</t>
  </si>
  <si>
    <t>3. Namjenski višak prihoda poslovanja ostvaren iz Državnog proračuna - MZO Agencija za odgoj i obrazovanje, financiranje rada Voditelja županijskog stručnog vijeća razredne nastave ( 1.707,00 kn )</t>
  </si>
  <si>
    <t>Rashodi</t>
  </si>
  <si>
    <t>Prihodi</t>
  </si>
  <si>
    <t>1. Donacija  od Vodovoda Dubrovnik za kupnju interaktivne ploče.</t>
  </si>
  <si>
    <t xml:space="preserve">2. Donacija JU Rezervat Lokrum za terensku nastavu </t>
  </si>
  <si>
    <t>3. Donacija Općine Mljet za očuvanje  kulturne baštine Dodatnoj nastavi-Male vezilje</t>
  </si>
  <si>
    <t>4. Ostvareni su priodi od osiguravajućeg društva za naknadu štete u iznosu od 6.650,00 kn</t>
  </si>
  <si>
    <t>055040</t>
  </si>
  <si>
    <t>322 / 323</t>
  </si>
  <si>
    <t>1. Ostali projekti u osnovnom školstvu, umanjuju se rashodi za prijevoz učenika do kulturnih ustanova Grada Dubrovnika, za mjesece travanj i svibanj 2020. g.</t>
  </si>
  <si>
    <t>055037</t>
  </si>
  <si>
    <t>2. Projekt Tekuće i investicijsko održavanje građevinskih objekata i opreme, umanjuje se u 100% iznosu. Do 1. travnja nije započinjanao izvršavanje projekta.</t>
  </si>
  <si>
    <t>323 / 422</t>
  </si>
  <si>
    <t>422/424/426</t>
  </si>
  <si>
    <t>3. Projekt Sufinanciranje školskog športa, umanjuju se rashodi za usluge za neutrošeni dio do pune visine Financijskog plana za 2020. g.</t>
  </si>
  <si>
    <t>4. Projekt Dodatna nastava, umanjuju se rashodi za materijal i usluge ( neizvršeni dio do pune visine Financijskog plana za 2020. g. )</t>
  </si>
  <si>
    <t xml:space="preserve">5. Projekt Shema školskog voća, umanjuju se rashodi isporuku školskog voća za mjesece travanj i svibanj 2020. </t>
  </si>
  <si>
    <t>6. Projekt Ulaganje u školsku opremu, umanjuju se rashodi za nabavku iste ( 107.800,00 od planiranih 115.000,00 kn ), a za dio plana nabave od travnja od kraja fiskalne godine.</t>
  </si>
  <si>
    <t xml:space="preserve">3. </t>
  </si>
  <si>
    <t>1. Umanjuju se rashodi za financiranje mjera zapošljavanja, financiranje HZZZ za  naknade troškova osobama izvan radnog odnosa, neće se sklapati novi Ugovori do kraja fiskalne godine.</t>
  </si>
  <si>
    <t>3. Projekt Sufinanciranje školskog športa, umanjuju se rashodi za usluge ugovora o djelu vanjskih suradnika- trenera, a koji se financiraju iz prikupljene članarine učenika ŠŠK-a.</t>
  </si>
  <si>
    <t xml:space="preserve">Višak prihoda </t>
  </si>
  <si>
    <t xml:space="preserve">2. Umanjuju se rashodi u projektu Produženi boravak sufinancirani od roditelja ( usluga se ne pruža od 11. ožujka 2020., nastava se odvija od kuće, te se predviđa da se usluga neće pružati učenicima korisnicima do kraja školske godine 2019./2020. </t>
  </si>
  <si>
    <t>4.</t>
  </si>
  <si>
    <t>Dubrovnik, 27. travnja 2020. godine</t>
  </si>
  <si>
    <t xml:space="preserve">1. Višak Ostalih i vlastitih prihoda prihoda, donacija, prihodi od naknada za korištenje nefinancijske imovine,  prihoda od prodaje nefinancijske imovine, raspodijeljen je za nabavku nove opreme u ukupnom iznosu od 134.889,78 kn. </t>
  </si>
  <si>
    <r>
      <t>Spomenutom Odlukom preneseni višak prihoda iz ranijih godina u iznosu od 209.024,09 kn namjenski je prenesen za</t>
    </r>
    <r>
      <rPr>
        <b/>
        <sz val="10"/>
        <rFont val="Arial"/>
        <family val="2"/>
      </rPr>
      <t xml:space="preserve"> povećanje rashoda</t>
    </r>
    <r>
      <rPr>
        <sz val="10"/>
        <rFont val="Arial"/>
        <family val="2"/>
      </rPr>
      <t xml:space="preserve"> u 2020. godini, i to :</t>
    </r>
  </si>
  <si>
    <r>
      <rPr>
        <b/>
        <sz val="10"/>
        <rFont val="Arial"/>
        <family val="2"/>
      </rPr>
      <t>1.1. Uvećanje rashoda</t>
    </r>
    <r>
      <rPr>
        <sz val="10"/>
        <rFont val="Arial"/>
        <family val="2"/>
      </rPr>
      <t xml:space="preserve"> za preneseni namjenski višak prihoda:</t>
    </r>
  </si>
  <si>
    <r>
      <rPr>
        <b/>
        <sz val="10"/>
        <rFont val="Arial"/>
        <family val="2"/>
      </rPr>
      <t>1.2. Uvećanje rashoda</t>
    </r>
    <r>
      <rPr>
        <sz val="10"/>
        <rFont val="Arial"/>
        <family val="2"/>
      </rPr>
      <t xml:space="preserve"> za preraspodjeljeni preneseni višak prihoda</t>
    </r>
  </si>
  <si>
    <r>
      <t>U razdoblju od 1. siječnja 2020. do danas Škola je ostvarila</t>
    </r>
    <r>
      <rPr>
        <b/>
        <sz val="10"/>
        <rFont val="Arial"/>
        <family val="2"/>
      </rPr>
      <t xml:space="preserve"> nove prihode</t>
    </r>
    <r>
      <rPr>
        <sz val="10"/>
        <rFont val="Arial"/>
        <family val="2"/>
      </rPr>
      <t xml:space="preserve"> u ukupnom iznosu od 17.850,00 kn, od donacija i prihode s naslova osiguranja-refundacija šete, te predlažem da se upotrijebe za sljedeće namjene, i  prema volji donatora:</t>
    </r>
  </si>
  <si>
    <r>
      <rPr>
        <b/>
        <sz val="10"/>
        <rFont val="Arial"/>
        <family val="2"/>
      </rPr>
      <t>Umanjuju</t>
    </r>
    <r>
      <rPr>
        <sz val="10"/>
        <rFont val="Arial"/>
        <family val="2"/>
      </rPr>
      <t xml:space="preserve"> se rashodi od sufinanciranja od učenika/roditelja  i od nenadležnih proračuna:</t>
    </r>
  </si>
  <si>
    <r>
      <t xml:space="preserve">U skladu s Odlukom Vlade RH  od 2. travnja 2020. g. (NN RH br 41/20. od 3. travnja 2020. g.) i Zaključkom gradonačelnika Grada Dubrovnika o mjerama štednje i financiranja samo nužnih rashoda, a zbog pandemije izazvane COV-19 virusom, predlažem da se </t>
    </r>
    <r>
      <rPr>
        <b/>
        <sz val="10"/>
        <rFont val="Arial"/>
        <family val="2"/>
      </rPr>
      <t>umanje rashodi</t>
    </r>
    <r>
      <rPr>
        <sz val="10"/>
        <rFont val="Arial"/>
        <family val="2"/>
      </rPr>
      <t xml:space="preserve"> na svim projektima iznad minimalnog financijskog standarda koji se financiraju iz izvornih prihoda Proračuna Grada Dubrovnika, osim za obveze po Ugovorima o radu , a za sve neutrošeno do visine odobrene Financijskim planom za 2020. g., u ukupnom iznosu od 330.000,00 kn</t>
    </r>
  </si>
  <si>
    <r>
      <t xml:space="preserve">Predloženim Rebalansom Financijskog plana za 2020. g., ukupno planirani  </t>
    </r>
    <r>
      <rPr>
        <b/>
        <sz val="10"/>
        <rFont val="Arial"/>
        <family val="2"/>
      </rPr>
      <t>rashodi</t>
    </r>
    <r>
      <rPr>
        <sz val="10"/>
        <rFont val="Arial"/>
        <family val="2"/>
      </rPr>
      <t xml:space="preserve"> i izdatci u iznosu od 20.251.600,00 kn., umanjuju se u ukupnom iznosu od 403.100,00 kn i iznosit će </t>
    </r>
    <r>
      <rPr>
        <b/>
        <sz val="10"/>
        <rFont val="Arial"/>
        <family val="2"/>
      </rPr>
      <t>19.848.500,00</t>
    </r>
    <r>
      <rPr>
        <sz val="10"/>
        <rFont val="Arial"/>
        <family val="2"/>
      </rPr>
      <t xml:space="preserve"> kn. Ukupno planirani </t>
    </r>
    <r>
      <rPr>
        <b/>
        <sz val="10"/>
        <rFont val="Arial"/>
        <family val="2"/>
      </rPr>
      <t>prihodi</t>
    </r>
    <r>
      <rPr>
        <sz val="10"/>
        <rFont val="Arial"/>
        <family val="2"/>
      </rPr>
      <t xml:space="preserve"> i primici u iznosu od 20.251.600,00 kn, umanjuju se u ukupnom iznosu od 612.100,00 kn i iznosit će </t>
    </r>
    <r>
      <rPr>
        <b/>
        <sz val="10"/>
        <rFont val="Arial"/>
        <family val="2"/>
      </rPr>
      <t>19.639.500,00</t>
    </r>
    <r>
      <rPr>
        <sz val="10"/>
        <rFont val="Arial"/>
        <family val="2"/>
      </rPr>
      <t xml:space="preserve"> kn.  Ostvarit će se  </t>
    </r>
    <r>
      <rPr>
        <b/>
        <sz val="10"/>
        <rFont val="Arial"/>
        <family val="2"/>
      </rPr>
      <t>manjak prihoda  u iznosu od 209.000,00</t>
    </r>
    <r>
      <rPr>
        <sz val="10"/>
        <rFont val="Arial"/>
        <family val="2"/>
      </rPr>
      <t xml:space="preserve"> kn, a koji ima pokriće u prenesenom višku prihoda iz prethodnih godina.</t>
    </r>
  </si>
  <si>
    <t xml:space="preserve">Ukupno umanjenje prihoda i rashoda / manjak prihoda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</si>
</sst>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0"/>
      <name val="Arial Bold"/>
      <family val="2"/>
    </font>
    <font>
      <sz val="9"/>
      <name val="Arial Italic"/>
      <family val="2"/>
    </font>
    <font>
      <b/>
      <sz val="8"/>
      <name val="Arial"/>
      <family val="2"/>
    </font>
    <font>
      <b/>
      <sz val="9"/>
      <name val="Arial Italic"/>
      <family val="2"/>
    </font>
    <font>
      <b/>
      <sz val="10"/>
      <name val="Arial"/>
      <family val="2"/>
    </font>
    <font>
      <sz val="11"/>
      <name val="Arial Bold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9"/>
      <color indexed="18"/>
      <name val="Arial Italic"/>
      <family val="0"/>
    </font>
    <font>
      <sz val="9"/>
      <color indexed="18"/>
      <name val="Arial Italic"/>
      <family val="2"/>
    </font>
    <font>
      <b/>
      <sz val="9"/>
      <color indexed="30"/>
      <name val="Arial Italic"/>
      <family val="0"/>
    </font>
    <font>
      <b/>
      <sz val="9"/>
      <color indexed="10"/>
      <name val="Arial Italic"/>
      <family val="2"/>
    </font>
    <font>
      <sz val="10"/>
      <color indexed="51"/>
      <name val="Arial"/>
      <family val="2"/>
    </font>
    <font>
      <b/>
      <sz val="10"/>
      <color indexed="51"/>
      <name val="Arial"/>
      <family val="2"/>
    </font>
    <font>
      <sz val="9"/>
      <color indexed="10"/>
      <name val="Arial Italic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56"/>
      <name val="Arial Italic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b/>
      <sz val="9"/>
      <color rgb="FF00009F"/>
      <name val="Arial Italic"/>
      <family val="0"/>
    </font>
    <font>
      <sz val="9"/>
      <color rgb="FF00009F"/>
      <name val="Arial Italic"/>
      <family val="2"/>
    </font>
    <font>
      <b/>
      <sz val="9"/>
      <color rgb="FF0070C0"/>
      <name val="Arial Italic"/>
      <family val="0"/>
    </font>
    <font>
      <b/>
      <sz val="9"/>
      <color rgb="FFFF0000"/>
      <name val="Arial Italic"/>
      <family val="2"/>
    </font>
    <font>
      <sz val="10"/>
      <color rgb="FFFFC000"/>
      <name val="Arial"/>
      <family val="2"/>
    </font>
    <font>
      <b/>
      <sz val="10"/>
      <color rgb="FFFFC000"/>
      <name val="Arial"/>
      <family val="2"/>
    </font>
    <font>
      <sz val="9"/>
      <color rgb="FFFF0000"/>
      <name val="Arial Italic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002060"/>
      <name val="Arial Italic"/>
      <family val="0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9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NumberFormat="1" applyFont="1" applyAlignment="1">
      <alignment wrapText="1"/>
    </xf>
    <xf numFmtId="0" fontId="3" fillId="33" borderId="0" xfId="0" applyNumberFormat="1" applyFont="1" applyFill="1" applyAlignment="1">
      <alignment wrapText="1"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9" fillId="0" borderId="0" xfId="50">
      <alignment/>
      <protection/>
    </xf>
    <xf numFmtId="49" fontId="56" fillId="0" borderId="0" xfId="50" applyNumberFormat="1" applyFont="1" applyAlignment="1">
      <alignment horizontal="center"/>
      <protection/>
    </xf>
    <xf numFmtId="49" fontId="56" fillId="0" borderId="0" xfId="50" applyNumberFormat="1" applyFont="1" applyAlignment="1">
      <alignment horizontal="left"/>
      <protection/>
    </xf>
    <xf numFmtId="0" fontId="56" fillId="0" borderId="0" xfId="50" applyNumberFormat="1" applyFont="1" applyAlignment="1">
      <alignment horizontal="right"/>
      <protection/>
    </xf>
    <xf numFmtId="4" fontId="56" fillId="0" borderId="0" xfId="50" applyNumberFormat="1" applyFont="1" applyAlignment="1">
      <alignment horizontal="right"/>
      <protection/>
    </xf>
    <xf numFmtId="0" fontId="39" fillId="0" borderId="0" xfId="50">
      <alignment/>
      <protection/>
    </xf>
    <xf numFmtId="49" fontId="56" fillId="0" borderId="0" xfId="50" applyNumberFormat="1" applyFont="1" applyAlignment="1">
      <alignment horizontal="center"/>
      <protection/>
    </xf>
    <xf numFmtId="49" fontId="56" fillId="0" borderId="0" xfId="50" applyNumberFormat="1" applyFont="1" applyAlignment="1">
      <alignment horizontal="left"/>
      <protection/>
    </xf>
    <xf numFmtId="0" fontId="56" fillId="0" borderId="0" xfId="50" applyNumberFormat="1" applyFont="1" applyAlignment="1">
      <alignment horizontal="right"/>
      <protection/>
    </xf>
    <xf numFmtId="4" fontId="56" fillId="0" borderId="0" xfId="50" applyNumberFormat="1" applyFont="1" applyAlignment="1">
      <alignment horizontal="right"/>
      <protection/>
    </xf>
    <xf numFmtId="0" fontId="39" fillId="0" borderId="0" xfId="50">
      <alignment/>
      <protection/>
    </xf>
    <xf numFmtId="49" fontId="56" fillId="0" borderId="0" xfId="50" applyNumberFormat="1" applyFont="1" applyAlignment="1">
      <alignment horizontal="center"/>
      <protection/>
    </xf>
    <xf numFmtId="49" fontId="56" fillId="0" borderId="0" xfId="50" applyNumberFormat="1" applyFont="1" applyAlignment="1">
      <alignment horizontal="left"/>
      <protection/>
    </xf>
    <xf numFmtId="0" fontId="56" fillId="0" borderId="0" xfId="50" applyNumberFormat="1" applyFont="1" applyAlignment="1">
      <alignment horizontal="right"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57" fillId="16" borderId="0" xfId="0" applyNumberFormat="1" applyFont="1" applyFill="1" applyAlignment="1" applyProtection="1">
      <alignment/>
      <protection locked="0"/>
    </xf>
    <xf numFmtId="4" fontId="57" fillId="16" borderId="0" xfId="0" applyNumberFormat="1" applyFont="1" applyFill="1" applyAlignment="1" applyProtection="1">
      <alignment/>
      <protection locked="0"/>
    </xf>
    <xf numFmtId="0" fontId="57" fillId="5" borderId="0" xfId="0" applyNumberFormat="1" applyFont="1" applyFill="1" applyAlignment="1" applyProtection="1">
      <alignment/>
      <protection locked="0"/>
    </xf>
    <xf numFmtId="4" fontId="58" fillId="5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33" borderId="0" xfId="0" applyNumberFormat="1" applyFont="1" applyFill="1" applyAlignment="1" applyProtection="1">
      <alignment/>
      <protection locked="0"/>
    </xf>
    <xf numFmtId="4" fontId="3" fillId="33" borderId="0" xfId="0" applyNumberFormat="1" applyFont="1" applyFill="1" applyAlignment="1" applyProtection="1">
      <alignment/>
      <protection locked="0"/>
    </xf>
    <xf numFmtId="0" fontId="3" fillId="33" borderId="0" xfId="0" applyNumberFormat="1" applyFont="1" applyFill="1" applyAlignment="1" applyProtection="1">
      <alignment horizontal="left"/>
      <protection locked="0"/>
    </xf>
    <xf numFmtId="4" fontId="3" fillId="33" borderId="0" xfId="0" applyNumberFormat="1" applyFont="1" applyFill="1" applyAlignment="1" applyProtection="1">
      <alignment horizontal="right"/>
      <protection locked="0"/>
    </xf>
    <xf numFmtId="0" fontId="57" fillId="16" borderId="0" xfId="0" applyNumberFormat="1" applyFont="1" applyFill="1" applyAlignment="1" applyProtection="1">
      <alignment/>
      <protection locked="0"/>
    </xf>
    <xf numFmtId="4" fontId="57" fillId="16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 applyProtection="1">
      <alignment/>
      <protection locked="0"/>
    </xf>
    <xf numFmtId="4" fontId="5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" fontId="59" fillId="33" borderId="0" xfId="0" applyNumberFormat="1" applyFont="1" applyFill="1" applyAlignment="1" applyProtection="1">
      <alignment/>
      <protection locked="0"/>
    </xf>
    <xf numFmtId="0" fontId="60" fillId="16" borderId="0" xfId="0" applyNumberFormat="1" applyFont="1" applyFill="1" applyAlignment="1" applyProtection="1">
      <alignment/>
      <protection locked="0"/>
    </xf>
    <xf numFmtId="4" fontId="60" fillId="16" borderId="0" xfId="0" applyNumberFormat="1" applyFont="1" applyFill="1" applyAlignment="1" applyProtection="1">
      <alignment/>
      <protection locked="0"/>
    </xf>
    <xf numFmtId="3" fontId="9" fillId="0" borderId="0" xfId="0" applyNumberFormat="1" applyFont="1" applyAlignment="1" applyProtection="1">
      <alignment horizontal="center"/>
      <protection locked="0"/>
    </xf>
    <xf numFmtId="3" fontId="9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3" fontId="8" fillId="34" borderId="0" xfId="0" applyNumberFormat="1" applyFont="1" applyFill="1" applyAlignment="1" applyProtection="1">
      <alignment/>
      <protection locked="0"/>
    </xf>
    <xf numFmtId="3" fontId="8" fillId="0" borderId="0" xfId="0" applyNumberFormat="1" applyFont="1" applyFill="1" applyAlignment="1" applyProtection="1">
      <alignment/>
      <protection locked="0"/>
    </xf>
    <xf numFmtId="3" fontId="8" fillId="35" borderId="0" xfId="0" applyNumberFormat="1" applyFont="1" applyFill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3" fontId="9" fillId="0" borderId="12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/>
      <protection locked="0"/>
    </xf>
    <xf numFmtId="0" fontId="8" fillId="34" borderId="0" xfId="0" applyFont="1" applyFill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61" fillId="36" borderId="0" xfId="0" applyFont="1" applyFill="1" applyAlignment="1" applyProtection="1">
      <alignment/>
      <protection locked="0"/>
    </xf>
    <xf numFmtId="0" fontId="61" fillId="36" borderId="0" xfId="0" applyFont="1" applyFill="1" applyAlignment="1" applyProtection="1">
      <alignment horizontal="center"/>
      <protection locked="0"/>
    </xf>
    <xf numFmtId="4" fontId="61" fillId="36" borderId="0" xfId="0" applyNumberFormat="1" applyFont="1" applyFill="1" applyAlignment="1" applyProtection="1">
      <alignment/>
      <protection locked="0"/>
    </xf>
    <xf numFmtId="4" fontId="62" fillId="36" borderId="0" xfId="0" applyNumberFormat="1" applyFont="1" applyFill="1" applyAlignment="1" applyProtection="1">
      <alignment/>
      <protection locked="0"/>
    </xf>
    <xf numFmtId="0" fontId="62" fillId="36" borderId="0" xfId="0" applyFont="1" applyFill="1" applyAlignment="1" applyProtection="1">
      <alignment/>
      <protection locked="0"/>
    </xf>
    <xf numFmtId="4" fontId="8" fillId="0" borderId="0" xfId="0" applyNumberFormat="1" applyFont="1" applyAlignment="1" applyProtection="1">
      <alignment/>
      <protection locked="0"/>
    </xf>
    <xf numFmtId="4" fontId="9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4" fontId="8" fillId="0" borderId="0" xfId="0" applyNumberFormat="1" applyFon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4" fontId="9" fillId="0" borderId="0" xfId="0" applyNumberFormat="1" applyFont="1" applyFill="1" applyAlignment="1" applyProtection="1">
      <alignment/>
      <protection locked="0"/>
    </xf>
    <xf numFmtId="4" fontId="6" fillId="0" borderId="0" xfId="0" applyNumberFormat="1" applyFont="1" applyFill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4" fontId="3" fillId="35" borderId="0" xfId="0" applyNumberFormat="1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4" fontId="8" fillId="35" borderId="0" xfId="0" applyNumberFormat="1" applyFont="1" applyFill="1" applyAlignment="1" applyProtection="1">
      <alignment/>
      <protection locked="0"/>
    </xf>
    <xf numFmtId="4" fontId="0" fillId="35" borderId="0" xfId="0" applyNumberForma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4" fontId="57" fillId="35" borderId="0" xfId="0" applyNumberFormat="1" applyFont="1" applyFill="1" applyAlignment="1" applyProtection="1">
      <alignment/>
      <protection locked="0"/>
    </xf>
    <xf numFmtId="4" fontId="62" fillId="35" borderId="0" xfId="0" applyNumberFormat="1" applyFont="1" applyFill="1" applyAlignment="1" applyProtection="1">
      <alignment/>
      <protection locked="0"/>
    </xf>
    <xf numFmtId="4" fontId="9" fillId="35" borderId="0" xfId="0" applyNumberFormat="1" applyFont="1" applyFill="1" applyAlignment="1" applyProtection="1">
      <alignment/>
      <protection locked="0"/>
    </xf>
    <xf numFmtId="4" fontId="6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4" fontId="57" fillId="5" borderId="0" xfId="0" applyNumberFormat="1" applyFont="1" applyFill="1" applyAlignment="1" applyProtection="1">
      <alignment/>
      <protection locked="0"/>
    </xf>
    <xf numFmtId="4" fontId="5" fillId="5" borderId="0" xfId="0" applyNumberFormat="1" applyFont="1" applyFill="1" applyAlignment="1" applyProtection="1">
      <alignment/>
      <protection locked="0"/>
    </xf>
    <xf numFmtId="4" fontId="63" fillId="33" borderId="0" xfId="0" applyNumberFormat="1" applyFont="1" applyFill="1" applyAlignment="1" applyProtection="1">
      <alignment/>
      <protection locked="0"/>
    </xf>
    <xf numFmtId="4" fontId="63" fillId="33" borderId="0" xfId="0" applyNumberFormat="1" applyFont="1" applyFill="1" applyAlignment="1" applyProtection="1">
      <alignment horizontal="right"/>
      <protection locked="0"/>
    </xf>
    <xf numFmtId="4" fontId="64" fillId="0" borderId="0" xfId="0" applyNumberFormat="1" applyFont="1" applyAlignment="1" applyProtection="1">
      <alignment/>
      <protection locked="0"/>
    </xf>
    <xf numFmtId="4" fontId="65" fillId="0" borderId="0" xfId="0" applyNumberFormat="1" applyFont="1" applyAlignment="1" applyProtection="1">
      <alignment/>
      <protection locked="0"/>
    </xf>
    <xf numFmtId="4" fontId="63" fillId="35" borderId="0" xfId="0" applyNumberFormat="1" applyFont="1" applyFill="1" applyAlignment="1" applyProtection="1">
      <alignment/>
      <protection locked="0"/>
    </xf>
    <xf numFmtId="3" fontId="64" fillId="0" borderId="0" xfId="0" applyNumberFormat="1" applyFont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6" fillId="0" borderId="13" xfId="0" applyNumberFormat="1" applyFont="1" applyBorder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4" fontId="9" fillId="0" borderId="0" xfId="0" applyNumberFormat="1" applyFont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4" fontId="0" fillId="35" borderId="0" xfId="0" applyNumberFormat="1" applyFont="1" applyFill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57" fillId="5" borderId="0" xfId="0" applyNumberFormat="1" applyFont="1" applyFill="1" applyAlignment="1">
      <alignment/>
    </xf>
    <xf numFmtId="4" fontId="57" fillId="5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6" fillId="37" borderId="0" xfId="0" applyNumberFormat="1" applyFont="1" applyFill="1" applyAlignment="1">
      <alignment/>
    </xf>
    <xf numFmtId="4" fontId="3" fillId="37" borderId="0" xfId="0" applyNumberFormat="1" applyFont="1" applyFill="1" applyAlignment="1">
      <alignment/>
    </xf>
    <xf numFmtId="0" fontId="58" fillId="33" borderId="0" xfId="0" applyNumberFormat="1" applyFont="1" applyFill="1" applyAlignment="1" applyProtection="1">
      <alignment/>
      <protection locked="0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6" fillId="38" borderId="15" xfId="0" applyFont="1" applyFill="1" applyBorder="1" applyAlignment="1" applyProtection="1">
      <alignment/>
      <protection locked="0"/>
    </xf>
    <xf numFmtId="0" fontId="0" fillId="38" borderId="14" xfId="0" applyFill="1" applyBorder="1" applyAlignment="1">
      <alignment/>
    </xf>
    <xf numFmtId="3" fontId="9" fillId="38" borderId="12" xfId="0" applyNumberFormat="1" applyFont="1" applyFill="1" applyBorder="1" applyAlignment="1" applyProtection="1">
      <alignment/>
      <protection locked="0"/>
    </xf>
    <xf numFmtId="4" fontId="66" fillId="5" borderId="0" xfId="0" applyNumberFormat="1" applyFont="1" applyFill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 horizontal="left"/>
      <protection locked="0"/>
    </xf>
    <xf numFmtId="4" fontId="3" fillId="33" borderId="0" xfId="0" applyNumberFormat="1" applyFont="1" applyFill="1" applyBorder="1" applyAlignment="1" applyProtection="1">
      <alignment/>
      <protection locked="0"/>
    </xf>
    <xf numFmtId="0" fontId="2" fillId="0" borderId="15" xfId="0" applyNumberFormat="1" applyFont="1" applyBorder="1" applyAlignment="1" applyProtection="1">
      <alignment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38" borderId="15" xfId="0" applyFont="1" applyFill="1" applyBorder="1" applyAlignment="1" applyProtection="1">
      <alignment horizontal="center"/>
      <protection locked="0"/>
    </xf>
    <xf numFmtId="3" fontId="9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67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quotePrefix="1">
      <alignment horizontal="center" vertical="center" wrapText="1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67" fillId="0" borderId="18" xfId="0" applyFont="1" applyBorder="1" applyAlignment="1">
      <alignment horizontal="center" vertical="center" wrapText="1"/>
    </xf>
    <xf numFmtId="4" fontId="67" fillId="0" borderId="18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/>
    </xf>
    <xf numFmtId="0" fontId="0" fillId="0" borderId="0" xfId="0" applyFont="1" applyBorder="1" applyAlignment="1" quotePrefix="1">
      <alignment horizontal="center" vertical="center" wrapText="1"/>
    </xf>
    <xf numFmtId="0" fontId="67" fillId="0" borderId="0" xfId="0" applyFont="1" applyBorder="1" applyAlignment="1" quotePrefix="1">
      <alignment horizontal="center" vertical="center" wrapText="1"/>
    </xf>
    <xf numFmtId="4" fontId="67" fillId="0" borderId="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 vertical="center"/>
    </xf>
    <xf numFmtId="0" fontId="67" fillId="0" borderId="14" xfId="0" applyFont="1" applyBorder="1" applyAlignment="1">
      <alignment horizontal="center"/>
    </xf>
    <xf numFmtId="0" fontId="67" fillId="0" borderId="14" xfId="0" applyFont="1" applyBorder="1" applyAlignment="1">
      <alignment horizontal="center" vertical="center" wrapText="1"/>
    </xf>
    <xf numFmtId="4" fontId="67" fillId="0" borderId="14" xfId="0" applyNumberFormat="1" applyFont="1" applyBorder="1" applyAlignment="1">
      <alignment horizontal="right" vertical="center"/>
    </xf>
    <xf numFmtId="4" fontId="67" fillId="0" borderId="0" xfId="0" applyNumberFormat="1" applyFont="1" applyAlignment="1">
      <alignment/>
    </xf>
    <xf numFmtId="0" fontId="0" fillId="0" borderId="0" xfId="0" applyFont="1" applyAlignment="1">
      <alignment/>
    </xf>
    <xf numFmtId="4" fontId="68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5</xdr:row>
      <xdr:rowOff>0</xdr:rowOff>
    </xdr:from>
    <xdr:to>
      <xdr:col>25</xdr:col>
      <xdr:colOff>476250</xdr:colOff>
      <xdr:row>19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809625"/>
          <a:ext cx="77914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490"/>
  <sheetViews>
    <sheetView zoomScalePageLayoutView="0" workbookViewId="0" topLeftCell="A1">
      <selection activeCell="B359" sqref="B359:B363"/>
    </sheetView>
  </sheetViews>
  <sheetFormatPr defaultColWidth="9.140625" defaultRowHeight="12.75"/>
  <cols>
    <col min="1" max="1" width="70.57421875" style="26" customWidth="1"/>
    <col min="2" max="2" width="14.421875" style="27" customWidth="1"/>
    <col min="3" max="3" width="12.57421875" style="27" customWidth="1"/>
    <col min="4" max="4" width="14.7109375" style="27" customWidth="1"/>
    <col min="5" max="5" width="1.421875" style="27" customWidth="1"/>
    <col min="6" max="6" width="1.57421875" style="26" hidden="1" customWidth="1"/>
    <col min="7" max="7" width="9.00390625" style="56" hidden="1" customWidth="1"/>
    <col min="8" max="9" width="9.28125" style="56" hidden="1" customWidth="1"/>
    <col min="10" max="10" width="8.8515625" style="56" hidden="1" customWidth="1"/>
    <col min="11" max="11" width="7.421875" style="56" hidden="1" customWidth="1"/>
    <col min="12" max="12" width="12.8515625" style="28" hidden="1" customWidth="1"/>
    <col min="13" max="13" width="8.00390625" style="56" hidden="1" customWidth="1"/>
    <col min="14" max="14" width="13.00390625" style="27" hidden="1" customWidth="1"/>
    <col min="15" max="15" width="10.00390625" style="29" hidden="1" customWidth="1"/>
    <col min="16" max="16" width="9.421875" style="29" hidden="1" customWidth="1"/>
    <col min="17" max="17" width="0" style="26" hidden="1" customWidth="1"/>
    <col min="18" max="18" width="9.7109375" style="26" hidden="1" customWidth="1"/>
    <col min="19" max="20" width="0" style="26" hidden="1" customWidth="1"/>
    <col min="21" max="21" width="10.7109375" style="26" hidden="1" customWidth="1"/>
    <col min="22" max="16384" width="9.140625" style="26" customWidth="1"/>
  </cols>
  <sheetData>
    <row r="1" spans="7:13" ht="9.75" customHeight="1" thickBot="1">
      <c r="G1" s="139" t="s">
        <v>274</v>
      </c>
      <c r="H1" s="139"/>
      <c r="I1" s="139"/>
      <c r="J1" s="139"/>
      <c r="K1" s="139"/>
      <c r="L1" s="139"/>
      <c r="M1" s="139"/>
    </row>
    <row r="2" spans="1:21" ht="26.25" customHeight="1" thickBot="1">
      <c r="A2" s="129" t="s">
        <v>224</v>
      </c>
      <c r="B2" s="130" t="s">
        <v>92</v>
      </c>
      <c r="C2" s="131" t="s">
        <v>292</v>
      </c>
      <c r="D2" s="132" t="s">
        <v>281</v>
      </c>
      <c r="E2" s="30"/>
      <c r="F2" s="68"/>
      <c r="G2" s="54">
        <v>11</v>
      </c>
      <c r="H2" s="54">
        <v>31</v>
      </c>
      <c r="I2" s="54">
        <v>43</v>
      </c>
      <c r="J2" s="54">
        <v>44</v>
      </c>
      <c r="K2" s="54">
        <v>25</v>
      </c>
      <c r="L2" s="64">
        <v>49</v>
      </c>
      <c r="M2" s="54">
        <v>55</v>
      </c>
      <c r="N2" s="30" t="s">
        <v>92</v>
      </c>
      <c r="O2" s="54">
        <v>11</v>
      </c>
      <c r="P2" s="54">
        <v>29</v>
      </c>
      <c r="Q2" s="54">
        <v>31</v>
      </c>
      <c r="R2" s="54">
        <v>44</v>
      </c>
      <c r="S2" s="54">
        <v>25</v>
      </c>
      <c r="T2" s="64">
        <v>49</v>
      </c>
      <c r="U2" s="54">
        <v>55</v>
      </c>
    </row>
    <row r="3" spans="1:90" ht="21" customHeight="1">
      <c r="A3" s="31" t="s">
        <v>91</v>
      </c>
      <c r="B3" s="32">
        <f>SUM(B4+B76+B93+B127+B186+B197+B203+B218+B247+B259+B279+B283+B306+B323)</f>
        <v>20251600</v>
      </c>
      <c r="C3" s="32">
        <f>SUM(C4+C76+C93+C127+C186+C197+C203+C218+C247+C259+C279+C283+C306+C323)</f>
        <v>-403100</v>
      </c>
      <c r="D3" s="32">
        <f>SUM(D4+D76+D93+D127+D186+D197+D203+D218+D247+D259+D279+D283+D306+D323)</f>
        <v>19848500</v>
      </c>
      <c r="E3" s="32"/>
      <c r="F3" s="69"/>
      <c r="G3" s="55">
        <f aca="true" t="shared" si="0" ref="G3:M3">SUM(G5:G357)</f>
        <v>1925600</v>
      </c>
      <c r="H3" s="55">
        <f t="shared" si="0"/>
        <v>1456000</v>
      </c>
      <c r="I3" s="55">
        <f t="shared" si="0"/>
        <v>5320000</v>
      </c>
      <c r="J3" s="55">
        <f t="shared" si="0"/>
        <v>309000</v>
      </c>
      <c r="K3" s="55">
        <f t="shared" si="0"/>
        <v>47000</v>
      </c>
      <c r="L3" s="55">
        <f t="shared" si="0"/>
        <v>10365000</v>
      </c>
      <c r="M3" s="55">
        <f t="shared" si="0"/>
        <v>829000</v>
      </c>
      <c r="N3" s="32">
        <f>SUM(N4+N76+N93+N127+N186+N197+N203+N218+N247+N259+N283+N306+N323)</f>
        <v>0</v>
      </c>
      <c r="O3" s="102">
        <f aca="true" t="shared" si="1" ref="O3:U3">SUM(O5:O357)</f>
        <v>-320000</v>
      </c>
      <c r="P3" s="55">
        <f t="shared" si="1"/>
        <v>209000</v>
      </c>
      <c r="Q3" s="55">
        <f t="shared" si="1"/>
        <v>0</v>
      </c>
      <c r="R3" s="102">
        <f t="shared" si="1"/>
        <v>-10000</v>
      </c>
      <c r="S3" s="55">
        <f t="shared" si="1"/>
        <v>0</v>
      </c>
      <c r="T3" s="55">
        <f t="shared" si="1"/>
        <v>0</v>
      </c>
      <c r="U3" s="55">
        <f t="shared" si="1"/>
        <v>-282100</v>
      </c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</row>
    <row r="4" spans="1:90" ht="18" customHeight="1">
      <c r="A4" s="33" t="s">
        <v>0</v>
      </c>
      <c r="B4" s="34">
        <f>+B6+B14+B32+B59+B61+B71</f>
        <v>1241000</v>
      </c>
      <c r="C4" s="34">
        <f>+C6+C14+C32+C59+C61+C71</f>
        <v>0</v>
      </c>
      <c r="D4" s="34">
        <f>+D6+D14+D32+D59+D61+D71</f>
        <v>1241000</v>
      </c>
      <c r="E4" s="34"/>
      <c r="F4" s="70"/>
      <c r="N4" s="34">
        <f>+N6+N14+N32+N59+N61+N71</f>
        <v>0</v>
      </c>
      <c r="O4" s="73"/>
      <c r="P4" s="73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</row>
    <row r="5" spans="1:90" ht="12.75">
      <c r="A5" s="35" t="s">
        <v>63</v>
      </c>
      <c r="B5" s="36">
        <f>+B6+B14+B32+B59+B61+B71</f>
        <v>1241000</v>
      </c>
      <c r="C5" s="36">
        <f>+C6+C14+C32+C59+C61+C71</f>
        <v>0</v>
      </c>
      <c r="D5" s="36">
        <f>+D6+D14+D32+D59+D61+D71</f>
        <v>1241000</v>
      </c>
      <c r="E5" s="36"/>
      <c r="F5" s="70"/>
      <c r="G5" s="57"/>
      <c r="H5" s="56">
        <f>B5</f>
        <v>1241000</v>
      </c>
      <c r="I5" s="57"/>
      <c r="J5" s="57"/>
      <c r="K5" s="57"/>
      <c r="L5" s="66"/>
      <c r="M5" s="57"/>
      <c r="N5" s="36">
        <f>+N6+N14+N32+N59+N61+N71</f>
        <v>0</v>
      </c>
      <c r="O5" s="73"/>
      <c r="P5" s="73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</row>
    <row r="6" spans="1:90" s="39" customFormat="1" ht="12.75">
      <c r="A6" s="37" t="s">
        <v>1</v>
      </c>
      <c r="B6" s="38">
        <f>SUM(B7:B13)</f>
        <v>79000</v>
      </c>
      <c r="C6" s="38">
        <f>SUM(C7:C13)</f>
        <v>0</v>
      </c>
      <c r="D6" s="38">
        <f>SUM(D7:D13)</f>
        <v>79000</v>
      </c>
      <c r="E6" s="38"/>
      <c r="F6" s="71"/>
      <c r="G6" s="56"/>
      <c r="H6" s="56"/>
      <c r="I6" s="56"/>
      <c r="J6" s="56"/>
      <c r="K6" s="56"/>
      <c r="L6" s="28"/>
      <c r="M6" s="56"/>
      <c r="N6" s="38">
        <f>SUM(N7:N13)</f>
        <v>0</v>
      </c>
      <c r="O6" s="74"/>
      <c r="P6" s="74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</row>
    <row r="7" spans="1:90" ht="12.75">
      <c r="A7" s="40" t="s">
        <v>2</v>
      </c>
      <c r="B7" s="41">
        <v>43000</v>
      </c>
      <c r="C7" s="41"/>
      <c r="D7" s="41">
        <f>SUM(B7:C7)</f>
        <v>43000</v>
      </c>
      <c r="E7" s="41"/>
      <c r="F7" s="70"/>
      <c r="N7" s="41"/>
      <c r="O7" s="73"/>
      <c r="P7" s="73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</row>
    <row r="8" spans="1:90" ht="12.75">
      <c r="A8" s="40" t="s">
        <v>3</v>
      </c>
      <c r="B8" s="41">
        <v>10000</v>
      </c>
      <c r="C8" s="41"/>
      <c r="D8" s="41">
        <f aca="true" t="shared" si="2" ref="D8:D13">SUM(B8:C8)</f>
        <v>10000</v>
      </c>
      <c r="E8" s="41"/>
      <c r="F8" s="70"/>
      <c r="N8" s="41"/>
      <c r="O8" s="73"/>
      <c r="P8" s="73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</row>
    <row r="9" spans="1:90" ht="12.75">
      <c r="A9" s="40" t="s">
        <v>4</v>
      </c>
      <c r="B9" s="41">
        <v>15000</v>
      </c>
      <c r="C9" s="41"/>
      <c r="D9" s="41">
        <f t="shared" si="2"/>
        <v>15000</v>
      </c>
      <c r="E9" s="41"/>
      <c r="F9" s="70"/>
      <c r="N9" s="41"/>
      <c r="O9" s="73"/>
      <c r="P9" s="73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</row>
    <row r="10" spans="1:90" ht="12.75">
      <c r="A10" s="40" t="s">
        <v>215</v>
      </c>
      <c r="B10" s="41">
        <v>0</v>
      </c>
      <c r="C10" s="41"/>
      <c r="D10" s="41">
        <f t="shared" si="2"/>
        <v>0</v>
      </c>
      <c r="E10" s="41"/>
      <c r="F10" s="70"/>
      <c r="N10" s="41"/>
      <c r="O10" s="73"/>
      <c r="P10" s="73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</row>
    <row r="11" spans="1:90" ht="12.75">
      <c r="A11" s="40" t="s">
        <v>202</v>
      </c>
      <c r="B11" s="41">
        <v>6000</v>
      </c>
      <c r="C11" s="41"/>
      <c r="D11" s="41">
        <f t="shared" si="2"/>
        <v>6000</v>
      </c>
      <c r="E11" s="41"/>
      <c r="F11" s="70"/>
      <c r="N11" s="41"/>
      <c r="O11" s="73"/>
      <c r="P11" s="73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</row>
    <row r="12" spans="1:90" ht="12.75">
      <c r="A12" s="40" t="s">
        <v>203</v>
      </c>
      <c r="B12" s="41">
        <v>5000</v>
      </c>
      <c r="C12" s="41"/>
      <c r="D12" s="41">
        <f t="shared" si="2"/>
        <v>5000</v>
      </c>
      <c r="E12" s="41"/>
      <c r="F12" s="70"/>
      <c r="N12" s="41"/>
      <c r="O12" s="73"/>
      <c r="P12" s="73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</row>
    <row r="13" spans="1:90" ht="12.75">
      <c r="A13" s="40" t="s">
        <v>204</v>
      </c>
      <c r="B13" s="41">
        <v>0</v>
      </c>
      <c r="C13" s="41"/>
      <c r="D13" s="41">
        <f t="shared" si="2"/>
        <v>0</v>
      </c>
      <c r="E13" s="41"/>
      <c r="F13" s="70"/>
      <c r="N13" s="41"/>
      <c r="O13" s="73"/>
      <c r="P13" s="73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</row>
    <row r="14" spans="1:90" s="39" customFormat="1" ht="12.75">
      <c r="A14" s="37" t="s">
        <v>7</v>
      </c>
      <c r="B14" s="38">
        <f>SUM(B15:B31)</f>
        <v>473000</v>
      </c>
      <c r="C14" s="38">
        <f>SUM(C15:C31)</f>
        <v>0</v>
      </c>
      <c r="D14" s="38">
        <f>SUM(D15:D31)</f>
        <v>473000</v>
      </c>
      <c r="E14" s="38"/>
      <c r="F14" s="71"/>
      <c r="G14" s="56"/>
      <c r="H14" s="56"/>
      <c r="I14" s="56"/>
      <c r="J14" s="56"/>
      <c r="K14" s="56"/>
      <c r="L14" s="28"/>
      <c r="M14" s="56"/>
      <c r="N14" s="38">
        <f>SUM(N15:N31)</f>
        <v>0</v>
      </c>
      <c r="O14" s="74"/>
      <c r="P14" s="74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</row>
    <row r="15" spans="1:90" ht="12.75">
      <c r="A15" s="40" t="s">
        <v>8</v>
      </c>
      <c r="B15" s="41">
        <v>87500</v>
      </c>
      <c r="C15" s="41"/>
      <c r="D15" s="41">
        <f aca="true" t="shared" si="3" ref="D15:D31">SUM(B15:C15)</f>
        <v>87500</v>
      </c>
      <c r="E15" s="41"/>
      <c r="F15" s="70"/>
      <c r="N15" s="41"/>
      <c r="O15" s="73"/>
      <c r="P15" s="73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</row>
    <row r="16" spans="1:90" ht="12.75">
      <c r="A16" s="40" t="s">
        <v>9</v>
      </c>
      <c r="B16" s="41">
        <v>11000</v>
      </c>
      <c r="C16" s="41"/>
      <c r="D16" s="41">
        <f t="shared" si="3"/>
        <v>11000</v>
      </c>
      <c r="E16" s="41"/>
      <c r="F16" s="70"/>
      <c r="N16" s="41"/>
      <c r="O16" s="73"/>
      <c r="P16" s="73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</row>
    <row r="17" spans="1:90" ht="12.75">
      <c r="A17" s="40" t="s">
        <v>10</v>
      </c>
      <c r="B17" s="41">
        <v>26000</v>
      </c>
      <c r="C17" s="41"/>
      <c r="D17" s="41">
        <f t="shared" si="3"/>
        <v>26000</v>
      </c>
      <c r="E17" s="41"/>
      <c r="F17" s="70"/>
      <c r="N17" s="41"/>
      <c r="O17" s="73"/>
      <c r="P17" s="73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</row>
    <row r="18" spans="1:90" ht="12.75">
      <c r="A18" s="40" t="s">
        <v>205</v>
      </c>
      <c r="B18" s="41">
        <v>10000</v>
      </c>
      <c r="C18" s="41"/>
      <c r="D18" s="41">
        <f t="shared" si="3"/>
        <v>10000</v>
      </c>
      <c r="E18" s="41"/>
      <c r="F18" s="70"/>
      <c r="N18" s="41"/>
      <c r="O18" s="73"/>
      <c r="P18" s="73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</row>
    <row r="19" spans="1:90" ht="12.75">
      <c r="A19" s="40" t="s">
        <v>11</v>
      </c>
      <c r="B19" s="41">
        <v>10000</v>
      </c>
      <c r="C19" s="41"/>
      <c r="D19" s="41">
        <f t="shared" si="3"/>
        <v>10000</v>
      </c>
      <c r="E19" s="41"/>
      <c r="F19" s="70"/>
      <c r="N19" s="41"/>
      <c r="O19" s="73"/>
      <c r="P19" s="73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</row>
    <row r="20" spans="1:90" ht="12.75">
      <c r="A20" s="42" t="s">
        <v>225</v>
      </c>
      <c r="B20" s="43">
        <v>3000</v>
      </c>
      <c r="C20" s="43"/>
      <c r="D20" s="41">
        <f t="shared" si="3"/>
        <v>3000</v>
      </c>
      <c r="E20" s="43"/>
      <c r="F20" s="70"/>
      <c r="N20" s="43"/>
      <c r="O20" s="73"/>
      <c r="P20" s="73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</row>
    <row r="21" spans="1:90" ht="12.75">
      <c r="A21" s="40" t="s">
        <v>206</v>
      </c>
      <c r="B21" s="41">
        <v>0</v>
      </c>
      <c r="C21" s="41"/>
      <c r="D21" s="41">
        <f t="shared" si="3"/>
        <v>0</v>
      </c>
      <c r="E21" s="41"/>
      <c r="F21" s="70"/>
      <c r="N21" s="41"/>
      <c r="O21" s="73"/>
      <c r="P21" s="73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</row>
    <row r="22" spans="1:90" ht="12.75">
      <c r="A22" s="40" t="s">
        <v>12</v>
      </c>
      <c r="B22" s="41">
        <v>5000</v>
      </c>
      <c r="C22" s="41"/>
      <c r="D22" s="41">
        <f t="shared" si="3"/>
        <v>5000</v>
      </c>
      <c r="E22" s="41"/>
      <c r="F22" s="70"/>
      <c r="N22" s="41"/>
      <c r="O22" s="73"/>
      <c r="P22" s="73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</row>
    <row r="23" spans="1:90" ht="12.75">
      <c r="A23" s="40" t="s">
        <v>13</v>
      </c>
      <c r="B23" s="41">
        <v>161000</v>
      </c>
      <c r="C23" s="41"/>
      <c r="D23" s="41">
        <f t="shared" si="3"/>
        <v>161000</v>
      </c>
      <c r="E23" s="41"/>
      <c r="F23" s="70"/>
      <c r="N23" s="41"/>
      <c r="O23" s="73"/>
      <c r="P23" s="73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</row>
    <row r="24" spans="1:90" ht="12.75">
      <c r="A24" s="40" t="s">
        <v>226</v>
      </c>
      <c r="B24" s="41">
        <v>500</v>
      </c>
      <c r="C24" s="41"/>
      <c r="D24" s="41">
        <f t="shared" si="3"/>
        <v>500</v>
      </c>
      <c r="E24" s="41"/>
      <c r="F24" s="70"/>
      <c r="N24" s="41"/>
      <c r="O24" s="73"/>
      <c r="P24" s="73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</row>
    <row r="25" spans="1:90" ht="12.75">
      <c r="A25" s="40" t="s">
        <v>14</v>
      </c>
      <c r="B25" s="41">
        <v>1000</v>
      </c>
      <c r="C25" s="41"/>
      <c r="D25" s="41">
        <f t="shared" si="3"/>
        <v>1000</v>
      </c>
      <c r="E25" s="41"/>
      <c r="F25" s="70"/>
      <c r="N25" s="41"/>
      <c r="O25" s="73"/>
      <c r="P25" s="73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</row>
    <row r="26" spans="1:90" ht="12.75">
      <c r="A26" s="40" t="s">
        <v>94</v>
      </c>
      <c r="B26" s="41">
        <v>80000</v>
      </c>
      <c r="C26" s="41"/>
      <c r="D26" s="41">
        <f t="shared" si="3"/>
        <v>80000</v>
      </c>
      <c r="E26" s="41"/>
      <c r="F26" s="70"/>
      <c r="N26" s="41"/>
      <c r="O26" s="73"/>
      <c r="P26" s="73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</row>
    <row r="27" spans="1:90" ht="12.75">
      <c r="A27" s="40" t="s">
        <v>227</v>
      </c>
      <c r="B27" s="41">
        <v>20000</v>
      </c>
      <c r="C27" s="41"/>
      <c r="D27" s="41">
        <f t="shared" si="3"/>
        <v>20000</v>
      </c>
      <c r="E27" s="41"/>
      <c r="F27" s="70"/>
      <c r="N27" s="41"/>
      <c r="O27" s="73"/>
      <c r="P27" s="73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</row>
    <row r="28" spans="1:90" ht="12.75">
      <c r="A28" s="40" t="s">
        <v>228</v>
      </c>
      <c r="B28" s="41">
        <v>20000</v>
      </c>
      <c r="C28" s="41"/>
      <c r="D28" s="41">
        <f t="shared" si="3"/>
        <v>20000</v>
      </c>
      <c r="E28" s="41"/>
      <c r="F28" s="70"/>
      <c r="N28" s="41"/>
      <c r="O28" s="73"/>
      <c r="P28" s="73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</row>
    <row r="29" spans="1:90" ht="12.75">
      <c r="A29" s="40" t="s">
        <v>207</v>
      </c>
      <c r="B29" s="41">
        <v>2000</v>
      </c>
      <c r="C29" s="41"/>
      <c r="D29" s="41">
        <f t="shared" si="3"/>
        <v>2000</v>
      </c>
      <c r="E29" s="41"/>
      <c r="F29" s="70"/>
      <c r="N29" s="41"/>
      <c r="O29" s="73"/>
      <c r="P29" s="73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</row>
    <row r="30" spans="1:90" ht="12.75">
      <c r="A30" s="40" t="s">
        <v>15</v>
      </c>
      <c r="B30" s="41">
        <v>30000</v>
      </c>
      <c r="C30" s="41"/>
      <c r="D30" s="41">
        <f t="shared" si="3"/>
        <v>30000</v>
      </c>
      <c r="E30" s="41"/>
      <c r="F30" s="70"/>
      <c r="N30" s="41"/>
      <c r="O30" s="73"/>
      <c r="P30" s="73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</row>
    <row r="31" spans="1:90" ht="12.75">
      <c r="A31" s="40" t="s">
        <v>16</v>
      </c>
      <c r="B31" s="41">
        <v>6000</v>
      </c>
      <c r="C31" s="41"/>
      <c r="D31" s="41">
        <f t="shared" si="3"/>
        <v>6000</v>
      </c>
      <c r="E31" s="41"/>
      <c r="F31" s="70"/>
      <c r="N31" s="41"/>
      <c r="O31" s="73"/>
      <c r="P31" s="73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</row>
    <row r="32" spans="1:90" s="39" customFormat="1" ht="12.75">
      <c r="A32" s="37" t="s">
        <v>17</v>
      </c>
      <c r="B32" s="38">
        <f>SUM(B33:B58)</f>
        <v>618000</v>
      </c>
      <c r="C32" s="38">
        <f>SUM(C33:C58)</f>
        <v>0</v>
      </c>
      <c r="D32" s="38">
        <f>SUM(D33:D58)</f>
        <v>618000</v>
      </c>
      <c r="E32" s="38"/>
      <c r="F32" s="71"/>
      <c r="G32" s="56"/>
      <c r="H32" s="56"/>
      <c r="I32" s="56"/>
      <c r="J32" s="56"/>
      <c r="K32" s="56"/>
      <c r="L32" s="28"/>
      <c r="M32" s="56"/>
      <c r="N32" s="38">
        <f>SUM(N33:N58)</f>
        <v>0</v>
      </c>
      <c r="O32" s="74"/>
      <c r="P32" s="74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</row>
    <row r="33" spans="1:90" ht="12.75">
      <c r="A33" s="40" t="s">
        <v>18</v>
      </c>
      <c r="B33" s="41">
        <v>51000</v>
      </c>
      <c r="C33" s="41"/>
      <c r="D33" s="41">
        <f aca="true" t="shared" si="4" ref="D33:D75">SUM(B33:C33)</f>
        <v>51000</v>
      </c>
      <c r="E33" s="41"/>
      <c r="F33" s="70"/>
      <c r="N33" s="41"/>
      <c r="O33" s="73"/>
      <c r="P33" s="73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</row>
    <row r="34" spans="1:90" ht="12.75">
      <c r="A34" s="40" t="s">
        <v>19</v>
      </c>
      <c r="B34" s="41">
        <v>6000</v>
      </c>
      <c r="C34" s="41"/>
      <c r="D34" s="41">
        <f t="shared" si="4"/>
        <v>6000</v>
      </c>
      <c r="E34" s="41"/>
      <c r="F34" s="70"/>
      <c r="N34" s="41"/>
      <c r="O34" s="73"/>
      <c r="P34" s="73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</row>
    <row r="35" spans="1:90" ht="12.75">
      <c r="A35" s="40" t="s">
        <v>20</v>
      </c>
      <c r="B35" s="41">
        <v>4000</v>
      </c>
      <c r="C35" s="41"/>
      <c r="D35" s="41">
        <f t="shared" si="4"/>
        <v>4000</v>
      </c>
      <c r="E35" s="41"/>
      <c r="F35" s="70"/>
      <c r="N35" s="41"/>
      <c r="O35" s="73"/>
      <c r="P35" s="73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</row>
    <row r="36" spans="1:90" ht="12.75">
      <c r="A36" s="40" t="s">
        <v>21</v>
      </c>
      <c r="B36" s="41">
        <v>130000</v>
      </c>
      <c r="C36" s="41"/>
      <c r="D36" s="41">
        <f t="shared" si="4"/>
        <v>130000</v>
      </c>
      <c r="E36" s="41"/>
      <c r="F36" s="70"/>
      <c r="N36" s="41"/>
      <c r="O36" s="73"/>
      <c r="P36" s="73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</row>
    <row r="37" spans="1:90" ht="12.75">
      <c r="A37" s="40" t="s">
        <v>22</v>
      </c>
      <c r="B37" s="41">
        <v>90000</v>
      </c>
      <c r="C37" s="41"/>
      <c r="D37" s="41">
        <f t="shared" si="4"/>
        <v>90000</v>
      </c>
      <c r="E37" s="41"/>
      <c r="F37" s="70"/>
      <c r="N37" s="41"/>
      <c r="O37" s="73"/>
      <c r="P37" s="73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</row>
    <row r="38" spans="1:90" ht="12.75">
      <c r="A38" s="40" t="s">
        <v>229</v>
      </c>
      <c r="B38" s="41">
        <v>19000</v>
      </c>
      <c r="C38" s="41"/>
      <c r="D38" s="41">
        <f t="shared" si="4"/>
        <v>19000</v>
      </c>
      <c r="E38" s="41"/>
      <c r="F38" s="70"/>
      <c r="N38" s="41"/>
      <c r="O38" s="73"/>
      <c r="P38" s="73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</row>
    <row r="39" spans="1:90" ht="12.75">
      <c r="A39" s="40" t="s">
        <v>230</v>
      </c>
      <c r="B39" s="41">
        <v>500</v>
      </c>
      <c r="C39" s="41"/>
      <c r="D39" s="41">
        <f t="shared" si="4"/>
        <v>500</v>
      </c>
      <c r="E39" s="41"/>
      <c r="F39" s="70"/>
      <c r="N39" s="41"/>
      <c r="O39" s="73"/>
      <c r="P39" s="73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</row>
    <row r="40" spans="1:90" ht="12.75">
      <c r="A40" s="40" t="s">
        <v>231</v>
      </c>
      <c r="B40" s="41">
        <v>2000</v>
      </c>
      <c r="C40" s="41"/>
      <c r="D40" s="41">
        <f t="shared" si="4"/>
        <v>2000</v>
      </c>
      <c r="E40" s="41"/>
      <c r="F40" s="70"/>
      <c r="N40" s="41"/>
      <c r="O40" s="73"/>
      <c r="P40" s="73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</row>
    <row r="41" spans="1:90" ht="12.75">
      <c r="A41" s="40" t="s">
        <v>23</v>
      </c>
      <c r="B41" s="41">
        <v>50000</v>
      </c>
      <c r="C41" s="41"/>
      <c r="D41" s="41">
        <f t="shared" si="4"/>
        <v>50000</v>
      </c>
      <c r="E41" s="41"/>
      <c r="F41" s="70"/>
      <c r="N41" s="41"/>
      <c r="O41" s="73"/>
      <c r="P41" s="73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</row>
    <row r="42" spans="1:90" ht="12.75">
      <c r="A42" s="40" t="s">
        <v>24</v>
      </c>
      <c r="B42" s="41">
        <v>49000</v>
      </c>
      <c r="C42" s="41"/>
      <c r="D42" s="41">
        <f t="shared" si="4"/>
        <v>49000</v>
      </c>
      <c r="E42" s="41"/>
      <c r="F42" s="70"/>
      <c r="N42" s="41"/>
      <c r="O42" s="73"/>
      <c r="P42" s="73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</row>
    <row r="43" spans="1:90" ht="12.75">
      <c r="A43" s="40" t="s">
        <v>25</v>
      </c>
      <c r="B43" s="41">
        <v>13000</v>
      </c>
      <c r="C43" s="41"/>
      <c r="D43" s="41">
        <f t="shared" si="4"/>
        <v>13000</v>
      </c>
      <c r="E43" s="41"/>
      <c r="F43" s="70"/>
      <c r="N43" s="41"/>
      <c r="O43" s="73"/>
      <c r="P43" s="73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</row>
    <row r="44" spans="1:90" ht="12.75">
      <c r="A44" s="40" t="s">
        <v>208</v>
      </c>
      <c r="B44" s="41">
        <v>40000</v>
      </c>
      <c r="C44" s="41"/>
      <c r="D44" s="41">
        <f t="shared" si="4"/>
        <v>40000</v>
      </c>
      <c r="E44" s="41"/>
      <c r="F44" s="70"/>
      <c r="N44" s="41"/>
      <c r="O44" s="73"/>
      <c r="P44" s="73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</row>
    <row r="45" spans="1:90" ht="12.75">
      <c r="A45" s="40" t="s">
        <v>26</v>
      </c>
      <c r="B45" s="41">
        <v>61500</v>
      </c>
      <c r="C45" s="41"/>
      <c r="D45" s="41">
        <f t="shared" si="4"/>
        <v>61500</v>
      </c>
      <c r="E45" s="41"/>
      <c r="F45" s="70"/>
      <c r="N45" s="41"/>
      <c r="O45" s="73"/>
      <c r="P45" s="73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</row>
    <row r="46" spans="1:90" ht="12.75">
      <c r="A46" s="40" t="s">
        <v>93</v>
      </c>
      <c r="B46" s="41">
        <v>15000</v>
      </c>
      <c r="C46" s="41"/>
      <c r="D46" s="41">
        <f t="shared" si="4"/>
        <v>15000</v>
      </c>
      <c r="E46" s="41"/>
      <c r="F46" s="70"/>
      <c r="N46" s="41"/>
      <c r="O46" s="73"/>
      <c r="P46" s="73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</row>
    <row r="47" spans="1:90" ht="12.75">
      <c r="A47" s="40" t="s">
        <v>209</v>
      </c>
      <c r="B47" s="41">
        <v>3000</v>
      </c>
      <c r="C47" s="41"/>
      <c r="D47" s="41">
        <f t="shared" si="4"/>
        <v>3000</v>
      </c>
      <c r="E47" s="41"/>
      <c r="F47" s="70"/>
      <c r="N47" s="41"/>
      <c r="O47" s="73"/>
      <c r="P47" s="73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</row>
    <row r="48" spans="1:90" ht="12.75">
      <c r="A48" s="40" t="s">
        <v>27</v>
      </c>
      <c r="B48" s="41">
        <v>20000</v>
      </c>
      <c r="C48" s="41"/>
      <c r="D48" s="41">
        <f t="shared" si="4"/>
        <v>20000</v>
      </c>
      <c r="E48" s="41"/>
      <c r="F48" s="70"/>
      <c r="N48" s="41"/>
      <c r="O48" s="73"/>
      <c r="P48" s="73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</row>
    <row r="49" spans="1:90" ht="12.75">
      <c r="A49" s="40" t="s">
        <v>67</v>
      </c>
      <c r="B49" s="41">
        <v>5000</v>
      </c>
      <c r="C49" s="41"/>
      <c r="D49" s="41">
        <f t="shared" si="4"/>
        <v>5000</v>
      </c>
      <c r="E49" s="41"/>
      <c r="F49" s="70"/>
      <c r="N49" s="41"/>
      <c r="O49" s="73"/>
      <c r="P49" s="73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</row>
    <row r="50" spans="1:90" ht="12.75">
      <c r="A50" s="40" t="s">
        <v>232</v>
      </c>
      <c r="B50" s="41">
        <v>10000</v>
      </c>
      <c r="C50" s="41"/>
      <c r="D50" s="41">
        <f t="shared" si="4"/>
        <v>10000</v>
      </c>
      <c r="E50" s="41"/>
      <c r="F50" s="70"/>
      <c r="N50" s="41"/>
      <c r="O50" s="73"/>
      <c r="P50" s="73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</row>
    <row r="51" spans="1:90" ht="12.75">
      <c r="A51" s="40" t="s">
        <v>233</v>
      </c>
      <c r="B51" s="41">
        <v>9000</v>
      </c>
      <c r="C51" s="41"/>
      <c r="D51" s="41">
        <f t="shared" si="4"/>
        <v>9000</v>
      </c>
      <c r="E51" s="41"/>
      <c r="F51" s="70"/>
      <c r="N51" s="41"/>
      <c r="O51" s="73"/>
      <c r="P51" s="73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</row>
    <row r="52" spans="1:90" ht="12.75">
      <c r="A52" s="40" t="s">
        <v>28</v>
      </c>
      <c r="B52" s="41">
        <v>12000</v>
      </c>
      <c r="C52" s="41"/>
      <c r="D52" s="41">
        <f t="shared" si="4"/>
        <v>12000</v>
      </c>
      <c r="E52" s="41"/>
      <c r="F52" s="70"/>
      <c r="N52" s="41"/>
      <c r="O52" s="73"/>
      <c r="P52" s="73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</row>
    <row r="53" spans="1:90" ht="12.75">
      <c r="A53" s="40" t="s">
        <v>234</v>
      </c>
      <c r="B53" s="41">
        <v>2000</v>
      </c>
      <c r="C53" s="41"/>
      <c r="D53" s="41">
        <f t="shared" si="4"/>
        <v>2000</v>
      </c>
      <c r="E53" s="41"/>
      <c r="F53" s="70"/>
      <c r="N53" s="41"/>
      <c r="O53" s="73"/>
      <c r="P53" s="73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</row>
    <row r="54" spans="1:90" ht="12.75">
      <c r="A54" s="40" t="s">
        <v>29</v>
      </c>
      <c r="B54" s="41">
        <v>10000</v>
      </c>
      <c r="C54" s="41"/>
      <c r="D54" s="41">
        <f t="shared" si="4"/>
        <v>10000</v>
      </c>
      <c r="E54" s="41"/>
      <c r="F54" s="70"/>
      <c r="N54" s="41"/>
      <c r="O54" s="73"/>
      <c r="P54" s="73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</row>
    <row r="55" spans="1:90" ht="12.75">
      <c r="A55" s="42" t="s">
        <v>235</v>
      </c>
      <c r="B55" s="41">
        <v>1000</v>
      </c>
      <c r="C55" s="41"/>
      <c r="D55" s="41">
        <f t="shared" si="4"/>
        <v>1000</v>
      </c>
      <c r="E55" s="41"/>
      <c r="F55" s="70"/>
      <c r="N55" s="41"/>
      <c r="O55" s="73"/>
      <c r="P55" s="73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</row>
    <row r="56" spans="1:90" ht="12.75">
      <c r="A56" s="42" t="s">
        <v>236</v>
      </c>
      <c r="B56" s="41">
        <v>1000</v>
      </c>
      <c r="C56" s="41"/>
      <c r="D56" s="41">
        <f t="shared" si="4"/>
        <v>1000</v>
      </c>
      <c r="E56" s="41"/>
      <c r="F56" s="70"/>
      <c r="N56" s="41"/>
      <c r="O56" s="73"/>
      <c r="P56" s="73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</row>
    <row r="57" spans="1:90" ht="12.75">
      <c r="A57" s="40" t="s">
        <v>30</v>
      </c>
      <c r="B57" s="41">
        <v>10000</v>
      </c>
      <c r="C57" s="41"/>
      <c r="D57" s="41">
        <f t="shared" si="4"/>
        <v>10000</v>
      </c>
      <c r="E57" s="41"/>
      <c r="F57" s="70"/>
      <c r="N57" s="41"/>
      <c r="O57" s="73"/>
      <c r="P57" s="73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</row>
    <row r="58" spans="1:90" ht="12.75">
      <c r="A58" s="40" t="s">
        <v>31</v>
      </c>
      <c r="B58" s="41">
        <v>4000</v>
      </c>
      <c r="C58" s="41"/>
      <c r="D58" s="41">
        <f t="shared" si="4"/>
        <v>4000</v>
      </c>
      <c r="E58" s="41"/>
      <c r="F58" s="70"/>
      <c r="N58" s="41"/>
      <c r="O58" s="73"/>
      <c r="P58" s="73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</row>
    <row r="59" spans="1:90" s="39" customFormat="1" ht="12.75">
      <c r="A59" s="37" t="s">
        <v>32</v>
      </c>
      <c r="B59" s="38">
        <f>SUM(B60)</f>
        <v>0</v>
      </c>
      <c r="C59" s="38">
        <f>SUM(C60)</f>
        <v>0</v>
      </c>
      <c r="D59" s="38">
        <f>SUM(D60)</f>
        <v>0</v>
      </c>
      <c r="E59" s="38"/>
      <c r="F59" s="71"/>
      <c r="G59" s="56"/>
      <c r="H59" s="56"/>
      <c r="I59" s="56"/>
      <c r="J59" s="56"/>
      <c r="K59" s="56"/>
      <c r="L59" s="28"/>
      <c r="M59" s="56"/>
      <c r="N59" s="38">
        <f>SUM(N60)</f>
        <v>0</v>
      </c>
      <c r="O59" s="74"/>
      <c r="P59" s="74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</row>
    <row r="60" spans="1:90" ht="12.75">
      <c r="A60" s="40" t="s">
        <v>33</v>
      </c>
      <c r="B60" s="41">
        <v>0</v>
      </c>
      <c r="C60" s="41"/>
      <c r="D60" s="41">
        <f t="shared" si="4"/>
        <v>0</v>
      </c>
      <c r="E60" s="41"/>
      <c r="F60" s="70"/>
      <c r="N60" s="41">
        <v>0</v>
      </c>
      <c r="O60" s="73"/>
      <c r="P60" s="73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</row>
    <row r="61" spans="1:90" s="39" customFormat="1" ht="12.75">
      <c r="A61" s="37" t="s">
        <v>34</v>
      </c>
      <c r="B61" s="38">
        <f>SUM(B62:B70)</f>
        <v>53000</v>
      </c>
      <c r="C61" s="38">
        <f>SUM(C62:C70)</f>
        <v>0</v>
      </c>
      <c r="D61" s="38">
        <f>SUM(D62:D70)</f>
        <v>53000</v>
      </c>
      <c r="E61" s="38"/>
      <c r="F61" s="71"/>
      <c r="G61" s="56"/>
      <c r="H61" s="56"/>
      <c r="I61" s="56"/>
      <c r="J61" s="56"/>
      <c r="K61" s="56"/>
      <c r="L61" s="28"/>
      <c r="M61" s="56"/>
      <c r="N61" s="38">
        <f>SUM(N62:N70)</f>
        <v>0</v>
      </c>
      <c r="O61" s="74"/>
      <c r="P61" s="74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</row>
    <row r="62" spans="1:90" ht="12.75">
      <c r="A62" s="40" t="s">
        <v>35</v>
      </c>
      <c r="B62" s="41">
        <v>25000</v>
      </c>
      <c r="C62" s="41"/>
      <c r="D62" s="41">
        <f t="shared" si="4"/>
        <v>25000</v>
      </c>
      <c r="E62" s="41"/>
      <c r="F62" s="70"/>
      <c r="N62" s="41"/>
      <c r="O62" s="73"/>
      <c r="P62" s="73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</row>
    <row r="63" spans="1:90" ht="12.75">
      <c r="A63" s="40" t="s">
        <v>36</v>
      </c>
      <c r="B63" s="41">
        <v>13000</v>
      </c>
      <c r="C63" s="41"/>
      <c r="D63" s="41">
        <f t="shared" si="4"/>
        <v>13000</v>
      </c>
      <c r="E63" s="41"/>
      <c r="F63" s="70"/>
      <c r="N63" s="41"/>
      <c r="O63" s="73"/>
      <c r="P63" s="73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</row>
    <row r="64" spans="1:90" ht="12.75">
      <c r="A64" s="40" t="s">
        <v>37</v>
      </c>
      <c r="B64" s="41">
        <v>1000</v>
      </c>
      <c r="C64" s="41"/>
      <c r="D64" s="41">
        <f t="shared" si="4"/>
        <v>1000</v>
      </c>
      <c r="E64" s="41"/>
      <c r="F64" s="70"/>
      <c r="N64" s="41"/>
      <c r="O64" s="73"/>
      <c r="P64" s="73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</row>
    <row r="65" spans="1:90" ht="12.75">
      <c r="A65" s="40" t="s">
        <v>237</v>
      </c>
      <c r="B65" s="41">
        <v>100</v>
      </c>
      <c r="C65" s="41"/>
      <c r="D65" s="41">
        <f t="shared" si="4"/>
        <v>100</v>
      </c>
      <c r="E65" s="41"/>
      <c r="F65" s="70"/>
      <c r="N65" s="41"/>
      <c r="O65" s="73"/>
      <c r="P65" s="73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</row>
    <row r="66" spans="1:90" ht="12.75">
      <c r="A66" s="40" t="s">
        <v>238</v>
      </c>
      <c r="B66" s="41">
        <v>300</v>
      </c>
      <c r="C66" s="41"/>
      <c r="D66" s="41">
        <f t="shared" si="4"/>
        <v>300</v>
      </c>
      <c r="E66" s="41"/>
      <c r="F66" s="70"/>
      <c r="N66" s="41"/>
      <c r="O66" s="73"/>
      <c r="P66" s="73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</row>
    <row r="67" spans="1:90" ht="12.75">
      <c r="A67" s="40" t="s">
        <v>239</v>
      </c>
      <c r="B67" s="41">
        <v>1000</v>
      </c>
      <c r="C67" s="41"/>
      <c r="D67" s="41">
        <f t="shared" si="4"/>
        <v>1000</v>
      </c>
      <c r="E67" s="41"/>
      <c r="F67" s="70"/>
      <c r="N67" s="41"/>
      <c r="O67" s="73"/>
      <c r="P67" s="73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</row>
    <row r="68" spans="1:90" ht="12.75">
      <c r="A68" s="42" t="s">
        <v>240</v>
      </c>
      <c r="B68" s="41">
        <v>1600</v>
      </c>
      <c r="C68" s="41"/>
      <c r="D68" s="41">
        <f t="shared" si="4"/>
        <v>1600</v>
      </c>
      <c r="E68" s="41"/>
      <c r="F68" s="70"/>
      <c r="N68" s="41"/>
      <c r="O68" s="73"/>
      <c r="P68" s="73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</row>
    <row r="69" spans="1:90" ht="12.75">
      <c r="A69" s="40" t="s">
        <v>210</v>
      </c>
      <c r="B69" s="41">
        <v>0</v>
      </c>
      <c r="C69" s="41"/>
      <c r="D69" s="41">
        <f t="shared" si="4"/>
        <v>0</v>
      </c>
      <c r="E69" s="41"/>
      <c r="F69" s="70"/>
      <c r="N69" s="41"/>
      <c r="O69" s="73"/>
      <c r="P69" s="73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</row>
    <row r="70" spans="1:90" ht="12.75">
      <c r="A70" s="40" t="s">
        <v>38</v>
      </c>
      <c r="B70" s="41">
        <v>11000</v>
      </c>
      <c r="C70" s="41"/>
      <c r="D70" s="41">
        <f t="shared" si="4"/>
        <v>11000</v>
      </c>
      <c r="E70" s="41"/>
      <c r="F70" s="70"/>
      <c r="N70" s="41"/>
      <c r="O70" s="73"/>
      <c r="P70" s="73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</row>
    <row r="71" spans="1:90" s="39" customFormat="1" ht="12.75">
      <c r="A71" s="37" t="s">
        <v>39</v>
      </c>
      <c r="B71" s="38">
        <f>SUM(B72:B75)</f>
        <v>18000</v>
      </c>
      <c r="C71" s="38">
        <f>SUM(C72:C75)</f>
        <v>0</v>
      </c>
      <c r="D71" s="38">
        <f>SUM(D72:D75)</f>
        <v>18000</v>
      </c>
      <c r="E71" s="38"/>
      <c r="F71" s="71"/>
      <c r="G71" s="56"/>
      <c r="H71" s="56"/>
      <c r="I71" s="56"/>
      <c r="J71" s="56"/>
      <c r="K71" s="56"/>
      <c r="L71" s="28"/>
      <c r="M71" s="56"/>
      <c r="N71" s="38">
        <f>SUM(N72:N75)</f>
        <v>0</v>
      </c>
      <c r="O71" s="74"/>
      <c r="P71" s="74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</row>
    <row r="72" spans="1:90" ht="12.75">
      <c r="A72" s="40" t="s">
        <v>40</v>
      </c>
      <c r="B72" s="41">
        <v>0</v>
      </c>
      <c r="C72" s="41"/>
      <c r="D72" s="41">
        <f t="shared" si="4"/>
        <v>0</v>
      </c>
      <c r="E72" s="41"/>
      <c r="F72" s="70"/>
      <c r="N72" s="41"/>
      <c r="O72" s="73"/>
      <c r="P72" s="73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</row>
    <row r="73" spans="1:90" ht="12.75">
      <c r="A73" s="40" t="s">
        <v>41</v>
      </c>
      <c r="B73" s="41">
        <v>17000</v>
      </c>
      <c r="C73" s="41"/>
      <c r="D73" s="41">
        <f t="shared" si="4"/>
        <v>17000</v>
      </c>
      <c r="E73" s="41"/>
      <c r="F73" s="70"/>
      <c r="N73" s="41"/>
      <c r="O73" s="73"/>
      <c r="P73" s="73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</row>
    <row r="74" spans="1:90" ht="12.75">
      <c r="A74" s="40" t="s">
        <v>241</v>
      </c>
      <c r="B74" s="41">
        <v>500</v>
      </c>
      <c r="C74" s="41"/>
      <c r="D74" s="41">
        <f t="shared" si="4"/>
        <v>500</v>
      </c>
      <c r="E74" s="41"/>
      <c r="F74" s="70"/>
      <c r="N74" s="41"/>
      <c r="O74" s="73"/>
      <c r="P74" s="73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</row>
    <row r="75" spans="1:90" ht="12.75">
      <c r="A75" s="40" t="s">
        <v>242</v>
      </c>
      <c r="B75" s="41">
        <v>500</v>
      </c>
      <c r="C75" s="41"/>
      <c r="D75" s="41">
        <f t="shared" si="4"/>
        <v>500</v>
      </c>
      <c r="E75" s="41"/>
      <c r="F75" s="70"/>
      <c r="N75" s="41"/>
      <c r="O75" s="73"/>
      <c r="P75" s="73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</row>
    <row r="76" spans="1:90" s="39" customFormat="1" ht="18.75" customHeight="1">
      <c r="A76" s="44" t="s">
        <v>276</v>
      </c>
      <c r="B76" s="45">
        <f>B77</f>
        <v>10365000</v>
      </c>
      <c r="C76" s="45">
        <f>C77</f>
        <v>0</v>
      </c>
      <c r="D76" s="45">
        <f>D77</f>
        <v>10365000</v>
      </c>
      <c r="E76" s="45"/>
      <c r="F76" s="71"/>
      <c r="G76" s="57"/>
      <c r="H76" s="57"/>
      <c r="I76" s="57"/>
      <c r="J76" s="57"/>
      <c r="K76" s="57"/>
      <c r="L76" s="65">
        <f>B77</f>
        <v>10365000</v>
      </c>
      <c r="M76" s="57"/>
      <c r="N76" s="45">
        <f>N77</f>
        <v>0</v>
      </c>
      <c r="O76" s="74"/>
      <c r="P76" s="74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</row>
    <row r="77" spans="1:90" s="39" customFormat="1" ht="12.75">
      <c r="A77" s="35" t="s">
        <v>285</v>
      </c>
      <c r="B77" s="36">
        <f>+B78+B80+B87+B89+B91</f>
        <v>10365000</v>
      </c>
      <c r="C77" s="36">
        <f>+C78+C80+C87+C89+C91</f>
        <v>0</v>
      </c>
      <c r="D77" s="36">
        <f>+D78+D80+D87+D89+D91</f>
        <v>10365000</v>
      </c>
      <c r="E77" s="36"/>
      <c r="F77" s="71"/>
      <c r="G77" s="56"/>
      <c r="H77" s="56"/>
      <c r="I77" s="56"/>
      <c r="J77" s="56"/>
      <c r="K77" s="56"/>
      <c r="L77" s="28"/>
      <c r="M77" s="56"/>
      <c r="N77" s="36">
        <f>+N78+N80+N87+N89+N91</f>
        <v>0</v>
      </c>
      <c r="O77" s="74"/>
      <c r="P77" s="74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</row>
    <row r="78" spans="1:90" s="39" customFormat="1" ht="12.75">
      <c r="A78" s="46" t="s">
        <v>46</v>
      </c>
      <c r="B78" s="47">
        <f>+B79</f>
        <v>8424000</v>
      </c>
      <c r="C78" s="47">
        <f>+C79</f>
        <v>0</v>
      </c>
      <c r="D78" s="47">
        <f>+D79</f>
        <v>8424000</v>
      </c>
      <c r="E78" s="47"/>
      <c r="F78" s="71"/>
      <c r="G78" s="56"/>
      <c r="H78" s="56"/>
      <c r="I78" s="56"/>
      <c r="J78" s="56"/>
      <c r="K78" s="56"/>
      <c r="L78" s="28"/>
      <c r="M78" s="56"/>
      <c r="N78" s="47">
        <f>+N79</f>
        <v>0</v>
      </c>
      <c r="O78" s="74"/>
      <c r="P78" s="74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</row>
    <row r="79" spans="1:90" ht="12.75">
      <c r="A79" s="40" t="s">
        <v>47</v>
      </c>
      <c r="B79" s="41">
        <v>8424000</v>
      </c>
      <c r="C79" s="41"/>
      <c r="D79" s="41">
        <f>SUM(B79:C79)</f>
        <v>8424000</v>
      </c>
      <c r="E79" s="41"/>
      <c r="F79" s="70"/>
      <c r="N79" s="41"/>
      <c r="O79" s="73"/>
      <c r="P79" s="73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</row>
    <row r="80" spans="1:90" s="39" customFormat="1" ht="12.75">
      <c r="A80" s="37" t="s">
        <v>48</v>
      </c>
      <c r="B80" s="38">
        <f>SUM(B81:B86)</f>
        <v>373000</v>
      </c>
      <c r="C80" s="38">
        <f>SUM(C81:C86)</f>
        <v>0</v>
      </c>
      <c r="D80" s="38">
        <f>SUM(D81:D86)</f>
        <v>373000</v>
      </c>
      <c r="E80" s="38"/>
      <c r="F80" s="71"/>
      <c r="G80" s="56"/>
      <c r="H80" s="56"/>
      <c r="I80" s="56"/>
      <c r="J80" s="56"/>
      <c r="K80" s="56"/>
      <c r="L80" s="28"/>
      <c r="M80" s="56"/>
      <c r="N80" s="38">
        <f>SUM(N81:N86)</f>
        <v>0</v>
      </c>
      <c r="O80" s="74"/>
      <c r="P80" s="74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</row>
    <row r="81" spans="1:90" ht="12.75">
      <c r="A81" s="40" t="s">
        <v>49</v>
      </c>
      <c r="B81" s="41">
        <v>60000</v>
      </c>
      <c r="C81" s="41"/>
      <c r="D81" s="41">
        <f aca="true" t="shared" si="5" ref="D81:D86">SUM(B81:C81)</f>
        <v>60000</v>
      </c>
      <c r="E81" s="41"/>
      <c r="F81" s="70"/>
      <c r="N81" s="41"/>
      <c r="O81" s="73"/>
      <c r="P81" s="73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</row>
    <row r="82" spans="1:90" ht="12.75">
      <c r="A82" s="40" t="s">
        <v>212</v>
      </c>
      <c r="B82" s="41">
        <v>133000</v>
      </c>
      <c r="C82" s="41"/>
      <c r="D82" s="41">
        <f t="shared" si="5"/>
        <v>133000</v>
      </c>
      <c r="E82" s="41"/>
      <c r="F82" s="70"/>
      <c r="N82" s="41"/>
      <c r="O82" s="73"/>
      <c r="P82" s="73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</row>
    <row r="83" spans="1:90" ht="12.75">
      <c r="A83" s="40" t="s">
        <v>263</v>
      </c>
      <c r="B83" s="41">
        <v>47000</v>
      </c>
      <c r="C83" s="41"/>
      <c r="D83" s="41">
        <f t="shared" si="5"/>
        <v>47000</v>
      </c>
      <c r="E83" s="41"/>
      <c r="F83" s="70"/>
      <c r="N83" s="41"/>
      <c r="O83" s="73"/>
      <c r="P83" s="73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</row>
    <row r="84" spans="1:90" ht="12.75">
      <c r="A84" s="40" t="s">
        <v>50</v>
      </c>
      <c r="B84" s="41">
        <v>19000</v>
      </c>
      <c r="C84" s="41"/>
      <c r="D84" s="41">
        <f t="shared" si="5"/>
        <v>19000</v>
      </c>
      <c r="E84" s="41"/>
      <c r="F84" s="70"/>
      <c r="N84" s="41"/>
      <c r="O84" s="73"/>
      <c r="P84" s="73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</row>
    <row r="85" spans="1:90" ht="12.75">
      <c r="A85" s="40" t="s">
        <v>71</v>
      </c>
      <c r="B85" s="41">
        <v>107000</v>
      </c>
      <c r="C85" s="41"/>
      <c r="D85" s="41">
        <f t="shared" si="5"/>
        <v>107000</v>
      </c>
      <c r="E85" s="41"/>
      <c r="F85" s="70"/>
      <c r="N85" s="41"/>
      <c r="O85" s="73"/>
      <c r="P85" s="73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</row>
    <row r="86" spans="1:90" ht="12.75">
      <c r="A86" s="40" t="s">
        <v>51</v>
      </c>
      <c r="B86" s="41">
        <v>7000</v>
      </c>
      <c r="C86" s="41"/>
      <c r="D86" s="41">
        <f t="shared" si="5"/>
        <v>7000</v>
      </c>
      <c r="E86" s="41"/>
      <c r="F86" s="70"/>
      <c r="N86" s="41"/>
      <c r="O86" s="73"/>
      <c r="P86" s="73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</row>
    <row r="87" spans="1:90" s="39" customFormat="1" ht="12.75">
      <c r="A87" s="46" t="s">
        <v>66</v>
      </c>
      <c r="B87" s="47">
        <f>+B88</f>
        <v>1390000</v>
      </c>
      <c r="C87" s="47">
        <f>+C88</f>
        <v>0</v>
      </c>
      <c r="D87" s="47">
        <f>+D88</f>
        <v>1390000</v>
      </c>
      <c r="E87" s="47"/>
      <c r="F87" s="71"/>
      <c r="G87" s="56"/>
      <c r="H87" s="56"/>
      <c r="I87" s="56"/>
      <c r="J87" s="56"/>
      <c r="K87" s="56"/>
      <c r="L87" s="28"/>
      <c r="M87" s="56"/>
      <c r="N87" s="47">
        <f>+N88</f>
        <v>0</v>
      </c>
      <c r="O87" s="74"/>
      <c r="P87" s="74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</row>
    <row r="88" spans="1:90" ht="12.75">
      <c r="A88" s="40" t="s">
        <v>53</v>
      </c>
      <c r="B88" s="41">
        <v>1390000</v>
      </c>
      <c r="C88" s="41"/>
      <c r="D88" s="41">
        <f>SUM(B88:C88)</f>
        <v>1390000</v>
      </c>
      <c r="E88" s="41"/>
      <c r="F88" s="70"/>
      <c r="N88" s="41"/>
      <c r="O88" s="73"/>
      <c r="P88" s="73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</row>
    <row r="89" spans="1:90" s="39" customFormat="1" ht="12.75">
      <c r="A89" s="46" t="s">
        <v>1</v>
      </c>
      <c r="B89" s="47">
        <f>SUM(B90:B90)</f>
        <v>135000</v>
      </c>
      <c r="C89" s="47">
        <f>SUM(C90:C90)</f>
        <v>0</v>
      </c>
      <c r="D89" s="47">
        <f>SUM(D90:D90)</f>
        <v>135000</v>
      </c>
      <c r="E89" s="47"/>
      <c r="F89" s="71"/>
      <c r="G89" s="56"/>
      <c r="H89" s="56"/>
      <c r="I89" s="56"/>
      <c r="J89" s="56"/>
      <c r="K89" s="56"/>
      <c r="L89" s="28"/>
      <c r="M89" s="56"/>
      <c r="N89" s="47">
        <f>SUM(N90:N90)</f>
        <v>0</v>
      </c>
      <c r="O89" s="74"/>
      <c r="P89" s="74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</row>
    <row r="90" spans="1:90" ht="12.75">
      <c r="A90" s="40" t="s">
        <v>5</v>
      </c>
      <c r="B90" s="41">
        <v>135000</v>
      </c>
      <c r="C90" s="41"/>
      <c r="D90" s="41">
        <f>SUM(B90:C90)</f>
        <v>135000</v>
      </c>
      <c r="E90" s="41"/>
      <c r="F90" s="70"/>
      <c r="N90" s="41"/>
      <c r="O90" s="73"/>
      <c r="P90" s="73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</row>
    <row r="91" spans="1:90" s="50" customFormat="1" ht="12.75">
      <c r="A91" s="46" t="s">
        <v>34</v>
      </c>
      <c r="B91" s="47">
        <f>SUM(B92:B92)</f>
        <v>43000</v>
      </c>
      <c r="C91" s="47">
        <f>SUM(C92:C92)</f>
        <v>0</v>
      </c>
      <c r="D91" s="47">
        <f>SUM(D92:D92)</f>
        <v>43000</v>
      </c>
      <c r="E91" s="47"/>
      <c r="F91" s="70"/>
      <c r="G91" s="58"/>
      <c r="H91" s="58"/>
      <c r="I91" s="58"/>
      <c r="J91" s="58"/>
      <c r="K91" s="58"/>
      <c r="L91" s="48"/>
      <c r="M91" s="58"/>
      <c r="N91" s="47">
        <f>SUM(N92:N92)</f>
        <v>0</v>
      </c>
      <c r="O91" s="76"/>
      <c r="P91" s="76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</row>
    <row r="92" spans="1:90" s="50" customFormat="1" ht="12.75">
      <c r="A92" s="40" t="s">
        <v>217</v>
      </c>
      <c r="B92" s="41">
        <v>43000</v>
      </c>
      <c r="C92" s="41"/>
      <c r="D92" s="41">
        <f>SUM(B92:C92)</f>
        <v>43000</v>
      </c>
      <c r="E92" s="41"/>
      <c r="F92" s="70"/>
      <c r="G92" s="58"/>
      <c r="H92" s="58"/>
      <c r="I92" s="58"/>
      <c r="J92" s="58"/>
      <c r="K92" s="58"/>
      <c r="L92" s="48"/>
      <c r="M92" s="58"/>
      <c r="N92" s="41"/>
      <c r="O92" s="76"/>
      <c r="P92" s="76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</row>
    <row r="93" spans="1:90" s="39" customFormat="1" ht="18.75" customHeight="1">
      <c r="A93" s="44" t="s">
        <v>42</v>
      </c>
      <c r="B93" s="45">
        <f>B94+B99+B102+B109</f>
        <v>177000</v>
      </c>
      <c r="C93" s="45">
        <f>C94+C99+C102+C109</f>
        <v>39500</v>
      </c>
      <c r="D93" s="45">
        <f>D94+D99+D102+D109</f>
        <v>216500</v>
      </c>
      <c r="E93" s="45"/>
      <c r="F93" s="71"/>
      <c r="G93" s="56">
        <f>B94</f>
        <v>40000</v>
      </c>
      <c r="H93" s="57"/>
      <c r="I93" s="57"/>
      <c r="J93" s="57"/>
      <c r="K93" s="57">
        <v>45000</v>
      </c>
      <c r="L93" s="66"/>
      <c r="M93" s="56">
        <f>B109</f>
        <v>92000</v>
      </c>
      <c r="N93" s="45">
        <f>N94+N109</f>
        <v>0</v>
      </c>
      <c r="O93" s="74"/>
      <c r="P93" s="74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</row>
    <row r="94" spans="1:90" s="39" customFormat="1" ht="12.75">
      <c r="A94" s="35" t="s">
        <v>64</v>
      </c>
      <c r="B94" s="36">
        <f>+B95+B97</f>
        <v>40000</v>
      </c>
      <c r="C94" s="36">
        <f>+C95+C97</f>
        <v>-28600</v>
      </c>
      <c r="D94" s="36">
        <f>+D95+D97</f>
        <v>11400</v>
      </c>
      <c r="E94" s="36"/>
      <c r="F94" s="71"/>
      <c r="G94" s="56"/>
      <c r="H94" s="56"/>
      <c r="I94" s="56"/>
      <c r="J94" s="56"/>
      <c r="K94" s="56"/>
      <c r="L94" s="28"/>
      <c r="M94" s="56"/>
      <c r="N94" s="36">
        <f>+N95+N97</f>
        <v>0</v>
      </c>
      <c r="O94" s="74"/>
      <c r="P94" s="74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</row>
    <row r="95" spans="1:90" s="39" customFormat="1" ht="12.75">
      <c r="A95" s="37" t="s">
        <v>7</v>
      </c>
      <c r="B95" s="38">
        <f>B96</f>
        <v>5000</v>
      </c>
      <c r="C95" s="38">
        <f>C96</f>
        <v>0</v>
      </c>
      <c r="D95" s="38">
        <f>D96</f>
        <v>5000</v>
      </c>
      <c r="E95" s="38"/>
      <c r="F95" s="71"/>
      <c r="G95" s="56"/>
      <c r="H95" s="56"/>
      <c r="I95" s="56"/>
      <c r="J95" s="56"/>
      <c r="K95" s="56"/>
      <c r="L95" s="28"/>
      <c r="M95" s="56"/>
      <c r="N95" s="38">
        <f>N96</f>
        <v>0</v>
      </c>
      <c r="O95" s="74"/>
      <c r="P95" s="74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</row>
    <row r="96" spans="1:90" ht="12.75">
      <c r="A96" s="40" t="s">
        <v>243</v>
      </c>
      <c r="B96" s="41">
        <v>5000</v>
      </c>
      <c r="C96" s="41"/>
      <c r="D96" s="41">
        <f>SUM(B96:C96)</f>
        <v>5000</v>
      </c>
      <c r="E96" s="41"/>
      <c r="F96" s="70"/>
      <c r="N96" s="41"/>
      <c r="O96" s="73"/>
      <c r="P96" s="73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</row>
    <row r="97" spans="1:90" s="39" customFormat="1" ht="12.75">
      <c r="A97" s="37" t="s">
        <v>43</v>
      </c>
      <c r="B97" s="38">
        <f>+B98</f>
        <v>35000</v>
      </c>
      <c r="C97" s="38">
        <f>+C98</f>
        <v>-28600</v>
      </c>
      <c r="D97" s="38">
        <f>+D98</f>
        <v>6400</v>
      </c>
      <c r="E97" s="38"/>
      <c r="F97" s="71"/>
      <c r="G97" s="56"/>
      <c r="H97" s="56"/>
      <c r="I97" s="56"/>
      <c r="J97" s="56"/>
      <c r="K97" s="56"/>
      <c r="L97" s="28"/>
      <c r="M97" s="56"/>
      <c r="N97" s="38">
        <f>+N98</f>
        <v>0</v>
      </c>
      <c r="O97" s="74"/>
      <c r="P97" s="74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</row>
    <row r="98" spans="1:90" ht="12.75">
      <c r="A98" s="40" t="s">
        <v>44</v>
      </c>
      <c r="B98" s="41">
        <v>35000</v>
      </c>
      <c r="C98" s="41">
        <v>-28600</v>
      </c>
      <c r="D98" s="41">
        <f>SUM(B98:C98)</f>
        <v>6400</v>
      </c>
      <c r="E98" s="41"/>
      <c r="F98" s="70"/>
      <c r="N98" s="41"/>
      <c r="O98" s="100">
        <v>-28600</v>
      </c>
      <c r="P98" s="73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</row>
    <row r="99" spans="1:90" s="39" customFormat="1" ht="15.75" customHeight="1">
      <c r="A99" s="35" t="s">
        <v>72</v>
      </c>
      <c r="B99" s="95">
        <f>B100</f>
        <v>45000</v>
      </c>
      <c r="C99" s="95">
        <f>C100</f>
        <v>0</v>
      </c>
      <c r="D99" s="95">
        <f>D100</f>
        <v>45000</v>
      </c>
      <c r="E99" s="36"/>
      <c r="F99" s="71"/>
      <c r="G99" s="56"/>
      <c r="H99" s="56"/>
      <c r="I99" s="56"/>
      <c r="J99" s="56"/>
      <c r="K99" s="56"/>
      <c r="L99" s="28"/>
      <c r="M99" s="56"/>
      <c r="N99" s="36">
        <f>N100</f>
        <v>0</v>
      </c>
      <c r="O99" s="74"/>
      <c r="P99" s="74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</row>
    <row r="100" spans="1:90" s="39" customFormat="1" ht="12.75">
      <c r="A100" s="37" t="s">
        <v>7</v>
      </c>
      <c r="B100" s="38">
        <f>+B101</f>
        <v>45000</v>
      </c>
      <c r="C100" s="38">
        <f>+C101</f>
        <v>0</v>
      </c>
      <c r="D100" s="38">
        <f>+D101</f>
        <v>45000</v>
      </c>
      <c r="E100" s="38"/>
      <c r="F100" s="71"/>
      <c r="G100" s="56"/>
      <c r="H100" s="56"/>
      <c r="I100" s="56"/>
      <c r="J100" s="56"/>
      <c r="K100" s="56"/>
      <c r="L100" s="28"/>
      <c r="M100" s="56"/>
      <c r="N100" s="38">
        <f>+N101</f>
        <v>0</v>
      </c>
      <c r="O100" s="74"/>
      <c r="P100" s="74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</row>
    <row r="101" spans="1:90" ht="12.75">
      <c r="A101" s="40" t="s">
        <v>228</v>
      </c>
      <c r="B101" s="41">
        <v>45000</v>
      </c>
      <c r="C101" s="41"/>
      <c r="D101" s="41">
        <f>SUM(B101:C101)</f>
        <v>45000</v>
      </c>
      <c r="E101" s="41"/>
      <c r="F101" s="70"/>
      <c r="N101" s="41"/>
      <c r="O101" s="73"/>
      <c r="P101" s="73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</row>
    <row r="102" spans="1:90" ht="12.75">
      <c r="A102" s="35" t="s">
        <v>282</v>
      </c>
      <c r="B102" s="96">
        <f>B103+B105+B107</f>
        <v>0</v>
      </c>
      <c r="C102" s="96">
        <f>C103+C105+C107</f>
        <v>74100</v>
      </c>
      <c r="D102" s="96">
        <f>D103+D105+D107</f>
        <v>74100</v>
      </c>
      <c r="E102" s="41"/>
      <c r="F102" s="70"/>
      <c r="N102" s="41"/>
      <c r="O102" s="73"/>
      <c r="P102" s="73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</row>
    <row r="103" spans="1:90" ht="12.75">
      <c r="A103" s="46" t="s">
        <v>1</v>
      </c>
      <c r="B103" s="47">
        <f>B104</f>
        <v>0</v>
      </c>
      <c r="C103" s="47">
        <f>C104</f>
        <v>1700</v>
      </c>
      <c r="D103" s="47">
        <f>D104</f>
        <v>1700</v>
      </c>
      <c r="E103" s="41"/>
      <c r="F103" s="70"/>
      <c r="N103" s="41"/>
      <c r="O103" s="73"/>
      <c r="P103" s="73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</row>
    <row r="104" spans="1:90" ht="12.75">
      <c r="A104" s="40" t="s">
        <v>3</v>
      </c>
      <c r="B104" s="41">
        <v>0</v>
      </c>
      <c r="C104" s="41">
        <v>1700</v>
      </c>
      <c r="D104" s="41">
        <f>SUM(B104:C104)</f>
        <v>1700</v>
      </c>
      <c r="E104" s="41"/>
      <c r="F104" s="70"/>
      <c r="N104" s="41"/>
      <c r="O104" s="73"/>
      <c r="P104" s="73">
        <v>1700</v>
      </c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</row>
    <row r="105" spans="1:90" s="49" customFormat="1" ht="12.75">
      <c r="A105" s="46" t="s">
        <v>7</v>
      </c>
      <c r="B105" s="47">
        <f>B106</f>
        <v>0</v>
      </c>
      <c r="C105" s="47">
        <f>C106</f>
        <v>61200</v>
      </c>
      <c r="D105" s="47">
        <f>D106</f>
        <v>61200</v>
      </c>
      <c r="E105" s="47"/>
      <c r="F105" s="71"/>
      <c r="G105" s="58"/>
      <c r="H105" s="58"/>
      <c r="I105" s="58"/>
      <c r="J105" s="58"/>
      <c r="K105" s="58"/>
      <c r="L105" s="48"/>
      <c r="M105" s="58"/>
      <c r="N105" s="47">
        <f>SUM(N106:N108)</f>
        <v>0</v>
      </c>
      <c r="O105" s="78"/>
      <c r="P105" s="78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</row>
    <row r="106" spans="1:90" ht="12.75">
      <c r="A106" s="40" t="s">
        <v>15</v>
      </c>
      <c r="B106" s="41">
        <v>0</v>
      </c>
      <c r="C106" s="41">
        <v>61200</v>
      </c>
      <c r="D106" s="41">
        <f>SUM(B106:C106)</f>
        <v>61200</v>
      </c>
      <c r="E106" s="41"/>
      <c r="F106" s="70"/>
      <c r="N106" s="41"/>
      <c r="O106" s="73"/>
      <c r="P106" s="73">
        <v>61200</v>
      </c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</row>
    <row r="107" spans="1:90" s="49" customFormat="1" ht="12.75">
      <c r="A107" s="46" t="s">
        <v>32</v>
      </c>
      <c r="B107" s="47">
        <f>SUM(B108)</f>
        <v>0</v>
      </c>
      <c r="C107" s="47">
        <f>SUM(C108)</f>
        <v>11200</v>
      </c>
      <c r="D107" s="47">
        <f>SUM(D108)</f>
        <v>11200</v>
      </c>
      <c r="E107" s="47"/>
      <c r="F107" s="71"/>
      <c r="G107" s="58"/>
      <c r="H107" s="58"/>
      <c r="I107" s="58"/>
      <c r="J107" s="58"/>
      <c r="K107" s="58"/>
      <c r="L107" s="48"/>
      <c r="M107" s="58"/>
      <c r="N107" s="47">
        <f>SUM(N108)</f>
        <v>0</v>
      </c>
      <c r="O107" s="78"/>
      <c r="P107" s="78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</row>
    <row r="108" spans="1:90" s="50" customFormat="1" ht="12.75">
      <c r="A108" s="40" t="s">
        <v>33</v>
      </c>
      <c r="B108" s="41"/>
      <c r="C108" s="41">
        <v>11200</v>
      </c>
      <c r="D108" s="41">
        <f>SUM(B108:C108)</f>
        <v>11200</v>
      </c>
      <c r="E108" s="41"/>
      <c r="F108" s="70"/>
      <c r="G108" s="58"/>
      <c r="H108" s="58"/>
      <c r="I108" s="58"/>
      <c r="J108" s="58"/>
      <c r="K108" s="58"/>
      <c r="L108" s="48"/>
      <c r="M108" s="58"/>
      <c r="N108" s="41"/>
      <c r="O108" s="76"/>
      <c r="P108" s="76">
        <v>11200</v>
      </c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</row>
    <row r="109" spans="1:90" s="39" customFormat="1" ht="12.75">
      <c r="A109" s="35" t="s">
        <v>65</v>
      </c>
      <c r="B109" s="95">
        <f>+B110+B114+B118+B123+B125</f>
        <v>92000</v>
      </c>
      <c r="C109" s="95">
        <f>+C110+C114+C118+C123+C125</f>
        <v>-6000</v>
      </c>
      <c r="D109" s="95">
        <f>+D110+D114+D118+D123+D125</f>
        <v>86000</v>
      </c>
      <c r="E109" s="36"/>
      <c r="F109" s="71"/>
      <c r="G109" s="56"/>
      <c r="H109" s="56"/>
      <c r="I109" s="56"/>
      <c r="J109" s="56"/>
      <c r="K109" s="56"/>
      <c r="L109" s="28"/>
      <c r="M109" s="56"/>
      <c r="N109" s="36">
        <f>+N110+N114+N118+N123+N125</f>
        <v>0</v>
      </c>
      <c r="O109" s="74"/>
      <c r="P109" s="74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</row>
    <row r="110" spans="1:90" s="39" customFormat="1" ht="12.75">
      <c r="A110" s="46" t="s">
        <v>1</v>
      </c>
      <c r="B110" s="47">
        <f>SUM(B111:B113)</f>
        <v>4200</v>
      </c>
      <c r="C110" s="47">
        <f>SUM(C111:C113)</f>
        <v>0</v>
      </c>
      <c r="D110" s="47">
        <f>SUM(D111:D113)</f>
        <v>4200</v>
      </c>
      <c r="E110" s="47"/>
      <c r="F110" s="71"/>
      <c r="G110" s="56"/>
      <c r="H110" s="56"/>
      <c r="I110" s="56"/>
      <c r="J110" s="56"/>
      <c r="K110" s="56"/>
      <c r="L110" s="28"/>
      <c r="M110" s="56"/>
      <c r="N110" s="47">
        <f>SUM(N111:N113)</f>
        <v>0</v>
      </c>
      <c r="O110" s="74"/>
      <c r="P110" s="74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</row>
    <row r="111" spans="1:90" ht="12.75">
      <c r="A111" s="40" t="s">
        <v>2</v>
      </c>
      <c r="B111" s="41">
        <v>1000</v>
      </c>
      <c r="C111" s="41"/>
      <c r="D111" s="41">
        <f>SUM(B111:C111)</f>
        <v>1000</v>
      </c>
      <c r="E111" s="41"/>
      <c r="F111" s="70"/>
      <c r="N111" s="41"/>
      <c r="O111" s="73"/>
      <c r="P111" s="73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</row>
    <row r="112" spans="1:90" ht="12.75">
      <c r="A112" s="40" t="s">
        <v>3</v>
      </c>
      <c r="B112" s="41">
        <v>2000</v>
      </c>
      <c r="C112" s="41"/>
      <c r="D112" s="41">
        <f>SUM(B112:C112)</f>
        <v>2000</v>
      </c>
      <c r="E112" s="41"/>
      <c r="F112" s="70"/>
      <c r="N112" s="41"/>
      <c r="O112" s="73"/>
      <c r="P112" s="73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</row>
    <row r="113" spans="1:90" ht="12.75">
      <c r="A113" s="40" t="s">
        <v>4</v>
      </c>
      <c r="B113" s="41">
        <v>1200</v>
      </c>
      <c r="C113" s="41"/>
      <c r="D113" s="41">
        <f>SUM(B113:C113)</f>
        <v>1200</v>
      </c>
      <c r="E113" s="41"/>
      <c r="F113" s="70"/>
      <c r="N113" s="41"/>
      <c r="O113" s="73"/>
      <c r="P113" s="73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</row>
    <row r="114" spans="1:90" s="49" customFormat="1" ht="12.75">
      <c r="A114" s="46" t="s">
        <v>7</v>
      </c>
      <c r="B114" s="47">
        <f>SUM(B115:B117)</f>
        <v>5300</v>
      </c>
      <c r="C114" s="47">
        <f>SUM(C115:C117)</f>
        <v>0</v>
      </c>
      <c r="D114" s="47">
        <f>SUM(D115:D117)</f>
        <v>5300</v>
      </c>
      <c r="E114" s="47"/>
      <c r="F114" s="71"/>
      <c r="G114" s="58"/>
      <c r="H114" s="58"/>
      <c r="I114" s="58"/>
      <c r="J114" s="58"/>
      <c r="K114" s="58"/>
      <c r="L114" s="48"/>
      <c r="M114" s="58"/>
      <c r="N114" s="47">
        <f>SUM(N115:N117)</f>
        <v>0</v>
      </c>
      <c r="O114" s="78"/>
      <c r="P114" s="78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</row>
    <row r="115" spans="1:90" ht="12.75">
      <c r="A115" s="40" t="s">
        <v>59</v>
      </c>
      <c r="B115" s="41">
        <v>3300</v>
      </c>
      <c r="C115" s="41"/>
      <c r="D115" s="41">
        <f>SUM(B115:C115)</f>
        <v>3300</v>
      </c>
      <c r="E115" s="41"/>
      <c r="F115" s="68"/>
      <c r="N115" s="41"/>
      <c r="O115" s="73"/>
      <c r="P115" s="73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</row>
    <row r="116" spans="1:90" ht="12.75">
      <c r="A116" s="40" t="s">
        <v>12</v>
      </c>
      <c r="B116" s="41">
        <v>1000</v>
      </c>
      <c r="C116" s="41"/>
      <c r="D116" s="41">
        <f>SUM(B116:C116)</f>
        <v>1000</v>
      </c>
      <c r="E116" s="41"/>
      <c r="F116" s="68"/>
      <c r="N116" s="41"/>
      <c r="O116" s="73"/>
      <c r="P116" s="73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</row>
    <row r="117" spans="1:90" ht="12.75">
      <c r="A117" s="40" t="s">
        <v>228</v>
      </c>
      <c r="B117" s="41">
        <v>1000</v>
      </c>
      <c r="C117" s="41"/>
      <c r="D117" s="41">
        <f>SUM(B117:C117)</f>
        <v>1000</v>
      </c>
      <c r="E117" s="41"/>
      <c r="F117" s="68"/>
      <c r="N117" s="41"/>
      <c r="O117" s="73"/>
      <c r="P117" s="73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</row>
    <row r="118" spans="1:90" s="49" customFormat="1" ht="12.75">
      <c r="A118" s="46" t="s">
        <v>17</v>
      </c>
      <c r="B118" s="47">
        <f>SUM(B119:B122)</f>
        <v>61500</v>
      </c>
      <c r="C118" s="47">
        <f>SUM(C119:C122)</f>
        <v>5000</v>
      </c>
      <c r="D118" s="47">
        <f>SUM(D119:D122)</f>
        <v>66500</v>
      </c>
      <c r="E118" s="47"/>
      <c r="F118" s="71"/>
      <c r="G118" s="58"/>
      <c r="H118" s="58"/>
      <c r="I118" s="58"/>
      <c r="J118" s="58"/>
      <c r="K118" s="58"/>
      <c r="L118" s="48"/>
      <c r="M118" s="58"/>
      <c r="N118" s="47">
        <f>SUM(N119:N122)</f>
        <v>0</v>
      </c>
      <c r="O118" s="78"/>
      <c r="P118" s="78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</row>
    <row r="119" spans="1:90" s="50" customFormat="1" ht="12.75">
      <c r="A119" s="40" t="s">
        <v>20</v>
      </c>
      <c r="B119" s="41">
        <v>55000</v>
      </c>
      <c r="C119" s="41">
        <v>5000</v>
      </c>
      <c r="D119" s="41">
        <f>SUM(B119:C119)</f>
        <v>60000</v>
      </c>
      <c r="E119" s="41"/>
      <c r="F119" s="68"/>
      <c r="G119" s="58"/>
      <c r="H119" s="58"/>
      <c r="I119" s="58"/>
      <c r="J119" s="58"/>
      <c r="K119" s="58"/>
      <c r="L119" s="48"/>
      <c r="M119" s="58"/>
      <c r="N119" s="41"/>
      <c r="O119" s="76"/>
      <c r="P119" s="76"/>
      <c r="Q119" s="77"/>
      <c r="R119" s="77"/>
      <c r="S119" s="77"/>
      <c r="T119" s="77"/>
      <c r="U119" s="77">
        <v>5000</v>
      </c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</row>
    <row r="120" spans="1:90" ht="12.75">
      <c r="A120" s="40" t="s">
        <v>21</v>
      </c>
      <c r="B120" s="41">
        <v>1000</v>
      </c>
      <c r="C120" s="41"/>
      <c r="D120" s="41">
        <f>SUM(B120:C120)</f>
        <v>1000</v>
      </c>
      <c r="E120" s="41"/>
      <c r="F120" s="68"/>
      <c r="N120" s="41"/>
      <c r="O120" s="73"/>
      <c r="P120" s="73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</row>
    <row r="121" spans="1:90" s="50" customFormat="1" ht="12.75">
      <c r="A121" s="40" t="s">
        <v>235</v>
      </c>
      <c r="B121" s="41">
        <v>3000</v>
      </c>
      <c r="C121" s="41"/>
      <c r="D121" s="41">
        <f>SUM(B121:C121)</f>
        <v>3000</v>
      </c>
      <c r="E121" s="41"/>
      <c r="F121" s="68"/>
      <c r="G121" s="58"/>
      <c r="H121" s="58"/>
      <c r="I121" s="58"/>
      <c r="J121" s="58"/>
      <c r="K121" s="58"/>
      <c r="L121" s="48"/>
      <c r="M121" s="58"/>
      <c r="N121" s="41"/>
      <c r="O121" s="76"/>
      <c r="P121" s="76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</row>
    <row r="122" spans="1:90" ht="12.75">
      <c r="A122" s="40" t="s">
        <v>31</v>
      </c>
      <c r="B122" s="41">
        <v>2500</v>
      </c>
      <c r="C122" s="41"/>
      <c r="D122" s="41">
        <f>SUM(B122:C122)</f>
        <v>2500</v>
      </c>
      <c r="E122" s="41"/>
      <c r="F122" s="68"/>
      <c r="N122" s="41"/>
      <c r="O122" s="73"/>
      <c r="P122" s="73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</row>
    <row r="123" spans="1:90" s="49" customFormat="1" ht="12.75">
      <c r="A123" s="46" t="s">
        <v>32</v>
      </c>
      <c r="B123" s="47">
        <f>SUM(B124)</f>
        <v>11000</v>
      </c>
      <c r="C123" s="47">
        <f>SUM(C124)</f>
        <v>-11000</v>
      </c>
      <c r="D123" s="47">
        <f>SUM(D124)</f>
        <v>0</v>
      </c>
      <c r="E123" s="47"/>
      <c r="F123" s="71"/>
      <c r="G123" s="58"/>
      <c r="H123" s="58"/>
      <c r="I123" s="58"/>
      <c r="J123" s="58"/>
      <c r="K123" s="58"/>
      <c r="L123" s="48"/>
      <c r="M123" s="58"/>
      <c r="N123" s="47">
        <f>SUM(N124)</f>
        <v>0</v>
      </c>
      <c r="O123" s="78"/>
      <c r="P123" s="78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</row>
    <row r="124" spans="1:90" s="50" customFormat="1" ht="12.75">
      <c r="A124" s="40" t="s">
        <v>33</v>
      </c>
      <c r="B124" s="41">
        <v>11000</v>
      </c>
      <c r="C124" s="41">
        <v>-11000</v>
      </c>
      <c r="D124" s="41">
        <f>SUM(B124:C124)</f>
        <v>0</v>
      </c>
      <c r="E124" s="41"/>
      <c r="F124" s="70"/>
      <c r="G124" s="58"/>
      <c r="H124" s="58"/>
      <c r="I124" s="58"/>
      <c r="J124" s="58"/>
      <c r="K124" s="58"/>
      <c r="L124" s="48"/>
      <c r="M124" s="58"/>
      <c r="N124" s="41"/>
      <c r="O124" s="76"/>
      <c r="P124" s="76"/>
      <c r="Q124" s="77"/>
      <c r="R124" s="77"/>
      <c r="S124" s="77"/>
      <c r="T124" s="77"/>
      <c r="U124" s="77">
        <v>-11000</v>
      </c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</row>
    <row r="125" spans="1:90" s="50" customFormat="1" ht="12.75">
      <c r="A125" s="46" t="s">
        <v>34</v>
      </c>
      <c r="B125" s="47">
        <f>SUM(B126:B126)</f>
        <v>10000</v>
      </c>
      <c r="C125" s="47">
        <f>SUM(C126:C126)</f>
        <v>0</v>
      </c>
      <c r="D125" s="47">
        <f>SUM(D126:D126)</f>
        <v>10000</v>
      </c>
      <c r="E125" s="47"/>
      <c r="F125" s="70"/>
      <c r="G125" s="58"/>
      <c r="H125" s="58"/>
      <c r="I125" s="58"/>
      <c r="J125" s="58"/>
      <c r="K125" s="58"/>
      <c r="L125" s="48"/>
      <c r="M125" s="58"/>
      <c r="N125" s="47">
        <f>SUM(N126:N126)</f>
        <v>0</v>
      </c>
      <c r="O125" s="76"/>
      <c r="P125" s="76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</row>
    <row r="126" spans="1:90" s="50" customFormat="1" ht="12.75">
      <c r="A126" s="40" t="s">
        <v>38</v>
      </c>
      <c r="B126" s="41">
        <v>10000</v>
      </c>
      <c r="C126" s="41"/>
      <c r="D126" s="41">
        <f>SUM(B126:C126)</f>
        <v>10000</v>
      </c>
      <c r="E126" s="41"/>
      <c r="F126" s="70"/>
      <c r="G126" s="58"/>
      <c r="H126" s="58"/>
      <c r="I126" s="58"/>
      <c r="J126" s="58"/>
      <c r="K126" s="58"/>
      <c r="L126" s="48"/>
      <c r="M126" s="58"/>
      <c r="N126" s="41"/>
      <c r="O126" s="76"/>
      <c r="P126" s="76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</row>
    <row r="127" spans="1:90" s="39" customFormat="1" ht="21" customHeight="1">
      <c r="A127" s="44" t="s">
        <v>45</v>
      </c>
      <c r="B127" s="45">
        <f>+B128+B147</f>
        <v>1759500</v>
      </c>
      <c r="C127" s="45">
        <f>+C128+C147</f>
        <v>-281000</v>
      </c>
      <c r="D127" s="45">
        <f>+D128+D147</f>
        <v>1478500</v>
      </c>
      <c r="E127" s="45"/>
      <c r="F127" s="71"/>
      <c r="G127" s="56">
        <f>B128</f>
        <v>1090500</v>
      </c>
      <c r="H127" s="57"/>
      <c r="I127" s="57"/>
      <c r="J127" s="57"/>
      <c r="K127" s="57"/>
      <c r="L127" s="66"/>
      <c r="M127" s="56">
        <f>B147</f>
        <v>669000</v>
      </c>
      <c r="N127" s="45">
        <f>+N128+N147</f>
        <v>0</v>
      </c>
      <c r="O127" s="74"/>
      <c r="P127" s="74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</row>
    <row r="128" spans="1:90" s="39" customFormat="1" ht="12.75">
      <c r="A128" s="35" t="s">
        <v>64</v>
      </c>
      <c r="B128" s="95">
        <f>+B129+B132+B138+B140+B145</f>
        <v>1090500</v>
      </c>
      <c r="C128" s="95">
        <f>+C129+C132+C138+C140+C145</f>
        <v>0</v>
      </c>
      <c r="D128" s="95">
        <f>+D129+D132+D138+D140+D145</f>
        <v>1090500</v>
      </c>
      <c r="E128" s="36"/>
      <c r="F128" s="71"/>
      <c r="G128" s="56"/>
      <c r="H128" s="56"/>
      <c r="I128" s="56"/>
      <c r="J128" s="56"/>
      <c r="K128" s="56"/>
      <c r="L128" s="28"/>
      <c r="M128" s="56"/>
      <c r="N128" s="36">
        <f>+N129+N132+N138+N140+N145</f>
        <v>0</v>
      </c>
      <c r="O128" s="74"/>
      <c r="P128" s="74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</row>
    <row r="129" spans="1:90" s="39" customFormat="1" ht="12.75">
      <c r="A129" s="37" t="s">
        <v>46</v>
      </c>
      <c r="B129" s="38">
        <f>B130+B131</f>
        <v>877000</v>
      </c>
      <c r="C129" s="38">
        <f>C130+C131</f>
        <v>0</v>
      </c>
      <c r="D129" s="38">
        <f>D130+D131</f>
        <v>877000</v>
      </c>
      <c r="E129" s="38"/>
      <c r="F129" s="71"/>
      <c r="G129" s="56"/>
      <c r="H129" s="56"/>
      <c r="I129" s="56"/>
      <c r="J129" s="56"/>
      <c r="K129" s="56"/>
      <c r="L129" s="28"/>
      <c r="M129" s="56"/>
      <c r="N129" s="38">
        <f>N130+N131</f>
        <v>0</v>
      </c>
      <c r="O129" s="74"/>
      <c r="P129" s="74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</row>
    <row r="130" spans="1:90" ht="12.75">
      <c r="A130" s="40" t="s">
        <v>47</v>
      </c>
      <c r="B130" s="41">
        <v>849000</v>
      </c>
      <c r="C130" s="41"/>
      <c r="D130" s="41">
        <f>SUM(B130:C130)</f>
        <v>849000</v>
      </c>
      <c r="E130" s="41"/>
      <c r="F130" s="70"/>
      <c r="N130" s="41"/>
      <c r="O130" s="73"/>
      <c r="P130" s="73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</row>
    <row r="131" spans="1:90" ht="12.75">
      <c r="A131" s="40" t="s">
        <v>244</v>
      </c>
      <c r="B131" s="41">
        <v>28000</v>
      </c>
      <c r="C131" s="41"/>
      <c r="D131" s="41">
        <f>SUM(B131:C131)</f>
        <v>28000</v>
      </c>
      <c r="E131" s="41"/>
      <c r="F131" s="70"/>
      <c r="N131" s="41"/>
      <c r="O131" s="73"/>
      <c r="P131" s="73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</row>
    <row r="132" spans="1:90" s="39" customFormat="1" ht="12.75">
      <c r="A132" s="37" t="s">
        <v>48</v>
      </c>
      <c r="B132" s="38">
        <f>SUM(B133:B137)</f>
        <v>53000</v>
      </c>
      <c r="C132" s="38">
        <f>SUM(C133:C137)</f>
        <v>0</v>
      </c>
      <c r="D132" s="38">
        <f>SUM(D133:D137)</f>
        <v>53000</v>
      </c>
      <c r="E132" s="38"/>
      <c r="F132" s="71"/>
      <c r="G132" s="56"/>
      <c r="H132" s="56"/>
      <c r="I132" s="56"/>
      <c r="J132" s="56"/>
      <c r="K132" s="56"/>
      <c r="L132" s="28"/>
      <c r="M132" s="56"/>
      <c r="N132" s="38">
        <f>SUM(N133:N137)</f>
        <v>0</v>
      </c>
      <c r="O132" s="74"/>
      <c r="P132" s="74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</row>
    <row r="133" spans="1:90" ht="12.75">
      <c r="A133" s="40" t="s">
        <v>49</v>
      </c>
      <c r="B133" s="41">
        <v>7000</v>
      </c>
      <c r="C133" s="41"/>
      <c r="D133" s="41">
        <f>SUM(B133:C133)</f>
        <v>7000</v>
      </c>
      <c r="E133" s="41"/>
      <c r="F133" s="70"/>
      <c r="N133" s="41"/>
      <c r="O133" s="73"/>
      <c r="P133" s="73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</row>
    <row r="134" spans="1:90" ht="12.75">
      <c r="A134" s="40" t="s">
        <v>212</v>
      </c>
      <c r="B134" s="41">
        <v>21000</v>
      </c>
      <c r="C134" s="41"/>
      <c r="D134" s="41">
        <f>SUM(B134:C134)</f>
        <v>21000</v>
      </c>
      <c r="E134" s="41"/>
      <c r="F134" s="70"/>
      <c r="N134" s="41"/>
      <c r="O134" s="73"/>
      <c r="P134" s="73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</row>
    <row r="135" spans="1:90" ht="12.75">
      <c r="A135" s="40" t="s">
        <v>50</v>
      </c>
      <c r="B135" s="41">
        <v>8000</v>
      </c>
      <c r="C135" s="41"/>
      <c r="D135" s="41">
        <f>SUM(B135:C135)</f>
        <v>8000</v>
      </c>
      <c r="E135" s="41"/>
      <c r="F135" s="70"/>
      <c r="N135" s="41"/>
      <c r="O135" s="73"/>
      <c r="P135" s="73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</row>
    <row r="136" spans="1:90" ht="12.75">
      <c r="A136" s="40" t="s">
        <v>71</v>
      </c>
      <c r="B136" s="41">
        <v>15000</v>
      </c>
      <c r="C136" s="41"/>
      <c r="D136" s="41">
        <f>SUM(B136:C136)</f>
        <v>15000</v>
      </c>
      <c r="E136" s="41"/>
      <c r="F136" s="70"/>
      <c r="N136" s="41"/>
      <c r="O136" s="73"/>
      <c r="P136" s="73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</row>
    <row r="137" spans="1:90" ht="12.75">
      <c r="A137" s="40" t="s">
        <v>51</v>
      </c>
      <c r="B137" s="41">
        <v>2000</v>
      </c>
      <c r="C137" s="41"/>
      <c r="D137" s="41">
        <f>SUM(B137:C137)</f>
        <v>2000</v>
      </c>
      <c r="E137" s="41"/>
      <c r="F137" s="70"/>
      <c r="N137" s="41"/>
      <c r="O137" s="73"/>
      <c r="P137" s="73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</row>
    <row r="138" spans="1:90" s="39" customFormat="1" ht="12.75">
      <c r="A138" s="37" t="s">
        <v>52</v>
      </c>
      <c r="B138" s="38">
        <f>SUM(B139:B139)</f>
        <v>140500</v>
      </c>
      <c r="C138" s="38">
        <f>SUM(C139:C139)</f>
        <v>0</v>
      </c>
      <c r="D138" s="38">
        <f>SUM(D139:D139)</f>
        <v>140500</v>
      </c>
      <c r="E138" s="38"/>
      <c r="F138" s="71"/>
      <c r="G138" s="56"/>
      <c r="H138" s="56"/>
      <c r="I138" s="56"/>
      <c r="J138" s="56"/>
      <c r="K138" s="56"/>
      <c r="L138" s="28"/>
      <c r="M138" s="56"/>
      <c r="N138" s="38">
        <f>SUM(N139:N139)</f>
        <v>0</v>
      </c>
      <c r="O138" s="74"/>
      <c r="P138" s="74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5"/>
      <c r="CL138" s="75"/>
    </row>
    <row r="139" spans="1:90" ht="12.75">
      <c r="A139" s="40" t="s">
        <v>53</v>
      </c>
      <c r="B139" s="41">
        <v>140500</v>
      </c>
      <c r="C139" s="41"/>
      <c r="D139" s="41">
        <f>SUM(B139:C139)</f>
        <v>140500</v>
      </c>
      <c r="E139" s="41"/>
      <c r="F139" s="70"/>
      <c r="N139" s="41"/>
      <c r="O139" s="73"/>
      <c r="P139" s="73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</row>
    <row r="140" spans="1:90" s="39" customFormat="1" ht="12.75">
      <c r="A140" s="37" t="s">
        <v>1</v>
      </c>
      <c r="B140" s="38">
        <f>SUM(B141:B144)</f>
        <v>13000</v>
      </c>
      <c r="C140" s="38">
        <f>SUM(C141:C144)</f>
        <v>0</v>
      </c>
      <c r="D140" s="38">
        <f>SUM(D141:D144)</f>
        <v>13000</v>
      </c>
      <c r="E140" s="38"/>
      <c r="F140" s="71"/>
      <c r="G140" s="56"/>
      <c r="H140" s="56"/>
      <c r="I140" s="56"/>
      <c r="J140" s="56"/>
      <c r="K140" s="56"/>
      <c r="L140" s="28"/>
      <c r="M140" s="56"/>
      <c r="N140" s="38">
        <f>SUM(N141:N144)</f>
        <v>0</v>
      </c>
      <c r="O140" s="74"/>
      <c r="P140" s="74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</row>
    <row r="141" spans="1:90" ht="12.75">
      <c r="A141" s="40" t="s">
        <v>2</v>
      </c>
      <c r="B141" s="41">
        <v>0</v>
      </c>
      <c r="C141" s="41"/>
      <c r="D141" s="41">
        <f aca="true" t="shared" si="6" ref="D141:D146">SUM(B141:C141)</f>
        <v>0</v>
      </c>
      <c r="E141" s="41"/>
      <c r="F141" s="70"/>
      <c r="N141" s="41"/>
      <c r="O141" s="73"/>
      <c r="P141" s="73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</row>
    <row r="142" spans="1:90" ht="12.75">
      <c r="A142" s="40" t="s">
        <v>3</v>
      </c>
      <c r="B142" s="41">
        <v>500</v>
      </c>
      <c r="C142" s="41"/>
      <c r="D142" s="41">
        <f t="shared" si="6"/>
        <v>500</v>
      </c>
      <c r="E142" s="41"/>
      <c r="F142" s="70"/>
      <c r="N142" s="41"/>
      <c r="O142" s="73"/>
      <c r="P142" s="73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</row>
    <row r="143" spans="1:90" ht="12.75">
      <c r="A143" s="40" t="s">
        <v>4</v>
      </c>
      <c r="B143" s="41">
        <v>500</v>
      </c>
      <c r="C143" s="41"/>
      <c r="D143" s="41">
        <f t="shared" si="6"/>
        <v>500</v>
      </c>
      <c r="E143" s="41"/>
      <c r="F143" s="70"/>
      <c r="N143" s="41"/>
      <c r="O143" s="73"/>
      <c r="P143" s="73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</row>
    <row r="144" spans="1:90" ht="12.75">
      <c r="A144" s="40" t="s">
        <v>5</v>
      </c>
      <c r="B144" s="41">
        <v>12000</v>
      </c>
      <c r="C144" s="41"/>
      <c r="D144" s="41">
        <f t="shared" si="6"/>
        <v>12000</v>
      </c>
      <c r="E144" s="41"/>
      <c r="F144" s="70"/>
      <c r="N144" s="41"/>
      <c r="O144" s="73"/>
      <c r="P144" s="73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</row>
    <row r="145" spans="1:90" s="39" customFormat="1" ht="12.75">
      <c r="A145" s="37" t="s">
        <v>17</v>
      </c>
      <c r="B145" s="38">
        <f>+B146</f>
        <v>7000</v>
      </c>
      <c r="C145" s="38">
        <f>+C146</f>
        <v>0</v>
      </c>
      <c r="D145" s="38">
        <f>+D146</f>
        <v>7000</v>
      </c>
      <c r="E145" s="38"/>
      <c r="F145" s="71"/>
      <c r="G145" s="56"/>
      <c r="H145" s="56"/>
      <c r="I145" s="56"/>
      <c r="J145" s="56"/>
      <c r="K145" s="56"/>
      <c r="L145" s="28"/>
      <c r="M145" s="56"/>
      <c r="N145" s="38">
        <f>+N146</f>
        <v>0</v>
      </c>
      <c r="O145" s="74"/>
      <c r="P145" s="74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</row>
    <row r="146" spans="1:90" ht="12.75">
      <c r="A146" s="40" t="s">
        <v>27</v>
      </c>
      <c r="B146" s="41">
        <v>7000</v>
      </c>
      <c r="C146" s="41"/>
      <c r="D146" s="41">
        <f t="shared" si="6"/>
        <v>7000</v>
      </c>
      <c r="E146" s="41"/>
      <c r="F146" s="70"/>
      <c r="N146" s="41"/>
      <c r="O146" s="73"/>
      <c r="P146" s="73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</row>
    <row r="147" spans="1:90" ht="12.75">
      <c r="A147" s="35" t="s">
        <v>65</v>
      </c>
      <c r="B147" s="51">
        <f>+B148+B151+B168+B180+B184</f>
        <v>669000</v>
      </c>
      <c r="C147" s="51">
        <f>+C148+C151+C168+C180+C184</f>
        <v>-281000</v>
      </c>
      <c r="D147" s="51">
        <f>+D148+D151+D168+D180+D184</f>
        <v>388000</v>
      </c>
      <c r="E147" s="51"/>
      <c r="F147" s="70"/>
      <c r="N147" s="51">
        <f>+N148+N151+N168+N180+N184</f>
        <v>0</v>
      </c>
      <c r="O147" s="73"/>
      <c r="P147" s="73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</row>
    <row r="148" spans="1:90" s="39" customFormat="1" ht="12.75">
      <c r="A148" s="46" t="s">
        <v>1</v>
      </c>
      <c r="B148" s="47">
        <f>SUM(B149:B150)</f>
        <v>5000</v>
      </c>
      <c r="C148" s="47">
        <f>SUM(C149:C150)</f>
        <v>-1000</v>
      </c>
      <c r="D148" s="47">
        <f>SUM(D149:D150)</f>
        <v>4000</v>
      </c>
      <c r="E148" s="47"/>
      <c r="F148" s="72"/>
      <c r="G148" s="56"/>
      <c r="H148" s="56"/>
      <c r="I148" s="56"/>
      <c r="J148" s="56"/>
      <c r="K148" s="56"/>
      <c r="L148" s="28"/>
      <c r="M148" s="56"/>
      <c r="N148" s="47">
        <f>SUM(N149:N150)</f>
        <v>0</v>
      </c>
      <c r="O148" s="74"/>
      <c r="P148" s="74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  <c r="CH148" s="75"/>
      <c r="CI148" s="75"/>
      <c r="CJ148" s="75"/>
      <c r="CK148" s="75"/>
      <c r="CL148" s="75"/>
    </row>
    <row r="149" spans="1:90" s="50" customFormat="1" ht="12.75">
      <c r="A149" s="40" t="s">
        <v>6</v>
      </c>
      <c r="B149" s="41">
        <v>2000</v>
      </c>
      <c r="C149" s="41">
        <v>-1000</v>
      </c>
      <c r="D149" s="41">
        <f>SUM(B149:C149)</f>
        <v>1000</v>
      </c>
      <c r="E149" s="41"/>
      <c r="F149" s="68"/>
      <c r="G149" s="58"/>
      <c r="H149" s="58"/>
      <c r="I149" s="58"/>
      <c r="J149" s="58"/>
      <c r="K149" s="58"/>
      <c r="L149" s="48"/>
      <c r="M149" s="58"/>
      <c r="N149" s="41"/>
      <c r="O149" s="76"/>
      <c r="P149" s="76"/>
      <c r="Q149" s="77"/>
      <c r="R149" s="77"/>
      <c r="S149" s="77"/>
      <c r="T149" s="77"/>
      <c r="U149" s="77">
        <v>-1000</v>
      </c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</row>
    <row r="150" spans="1:90" s="50" customFormat="1" ht="12.75">
      <c r="A150" s="40" t="s">
        <v>203</v>
      </c>
      <c r="B150" s="41">
        <v>3000</v>
      </c>
      <c r="C150" s="41"/>
      <c r="D150" s="41">
        <f>SUM(B150:C150)</f>
        <v>3000</v>
      </c>
      <c r="E150" s="41"/>
      <c r="F150" s="68"/>
      <c r="G150" s="58"/>
      <c r="H150" s="58"/>
      <c r="I150" s="58"/>
      <c r="J150" s="58"/>
      <c r="K150" s="58"/>
      <c r="L150" s="48"/>
      <c r="M150" s="58"/>
      <c r="N150" s="41"/>
      <c r="O150" s="76"/>
      <c r="P150" s="76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</row>
    <row r="151" spans="1:90" s="49" customFormat="1" ht="12.75">
      <c r="A151" s="46" t="s">
        <v>7</v>
      </c>
      <c r="B151" s="47">
        <f>SUM(B152:B167)</f>
        <v>530000</v>
      </c>
      <c r="C151" s="47">
        <f>SUM(C152:C167)</f>
        <v>-240500</v>
      </c>
      <c r="D151" s="47">
        <f>SUM(D152:D167)</f>
        <v>289500</v>
      </c>
      <c r="E151" s="47"/>
      <c r="F151" s="72"/>
      <c r="G151" s="58"/>
      <c r="H151" s="58"/>
      <c r="I151" s="58"/>
      <c r="J151" s="58"/>
      <c r="K151" s="58"/>
      <c r="L151" s="48"/>
      <c r="M151" s="58"/>
      <c r="N151" s="47">
        <f>SUM(N152:N167)</f>
        <v>0</v>
      </c>
      <c r="O151" s="78"/>
      <c r="P151" s="78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</row>
    <row r="152" spans="1:90" s="50" customFormat="1" ht="12.75">
      <c r="A152" s="40" t="s">
        <v>8</v>
      </c>
      <c r="B152" s="41">
        <v>5000</v>
      </c>
      <c r="C152" s="41"/>
      <c r="D152" s="41">
        <f aca="true" t="shared" si="7" ref="D152:D185">SUM(B152:C152)</f>
        <v>5000</v>
      </c>
      <c r="E152" s="41"/>
      <c r="F152" s="68"/>
      <c r="G152" s="58"/>
      <c r="H152" s="58"/>
      <c r="I152" s="58"/>
      <c r="J152" s="58"/>
      <c r="K152" s="58"/>
      <c r="L152" s="48"/>
      <c r="M152" s="58"/>
      <c r="N152" s="41"/>
      <c r="O152" s="76"/>
      <c r="P152" s="76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</row>
    <row r="153" spans="1:90" s="50" customFormat="1" ht="12.75">
      <c r="A153" s="40" t="s">
        <v>10</v>
      </c>
      <c r="B153" s="41">
        <v>5000</v>
      </c>
      <c r="C153" s="41"/>
      <c r="D153" s="41">
        <f t="shared" si="7"/>
        <v>5000</v>
      </c>
      <c r="E153" s="41"/>
      <c r="F153" s="68"/>
      <c r="G153" s="58"/>
      <c r="H153" s="58"/>
      <c r="I153" s="58"/>
      <c r="J153" s="58"/>
      <c r="K153" s="58"/>
      <c r="L153" s="48"/>
      <c r="M153" s="58"/>
      <c r="N153" s="41"/>
      <c r="O153" s="76"/>
      <c r="P153" s="76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</row>
    <row r="154" spans="1:90" s="50" customFormat="1" ht="12.75">
      <c r="A154" s="40" t="s">
        <v>205</v>
      </c>
      <c r="B154" s="41">
        <v>13000</v>
      </c>
      <c r="C154" s="41"/>
      <c r="D154" s="41">
        <f t="shared" si="7"/>
        <v>13000</v>
      </c>
      <c r="E154" s="41"/>
      <c r="F154" s="68"/>
      <c r="G154" s="58"/>
      <c r="H154" s="58"/>
      <c r="I154" s="58"/>
      <c r="J154" s="58"/>
      <c r="K154" s="58"/>
      <c r="L154" s="48"/>
      <c r="M154" s="58"/>
      <c r="N154" s="41"/>
      <c r="O154" s="76"/>
      <c r="P154" s="76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</row>
    <row r="155" spans="1:90" s="50" customFormat="1" ht="12.75">
      <c r="A155" s="40" t="s">
        <v>11</v>
      </c>
      <c r="B155" s="41">
        <v>5000</v>
      </c>
      <c r="C155" s="41"/>
      <c r="D155" s="41">
        <f t="shared" si="7"/>
        <v>5000</v>
      </c>
      <c r="E155" s="41"/>
      <c r="F155" s="68"/>
      <c r="G155" s="58"/>
      <c r="H155" s="58"/>
      <c r="I155" s="58"/>
      <c r="J155" s="58"/>
      <c r="K155" s="58"/>
      <c r="L155" s="48"/>
      <c r="M155" s="58"/>
      <c r="N155" s="41"/>
      <c r="O155" s="76"/>
      <c r="P155" s="76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</row>
    <row r="156" spans="1:90" s="50" customFormat="1" ht="12.75">
      <c r="A156" s="40" t="s">
        <v>264</v>
      </c>
      <c r="B156" s="41">
        <v>1000</v>
      </c>
      <c r="C156" s="41"/>
      <c r="D156" s="41">
        <f t="shared" si="7"/>
        <v>1000</v>
      </c>
      <c r="E156" s="41"/>
      <c r="F156" s="68"/>
      <c r="G156" s="58"/>
      <c r="H156" s="58"/>
      <c r="I156" s="58"/>
      <c r="J156" s="58"/>
      <c r="K156" s="58"/>
      <c r="L156" s="48"/>
      <c r="M156" s="58"/>
      <c r="N156" s="41"/>
      <c r="O156" s="76"/>
      <c r="P156" s="76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</row>
    <row r="157" spans="1:90" ht="12.75">
      <c r="A157" s="40" t="s">
        <v>59</v>
      </c>
      <c r="B157" s="41">
        <v>450000</v>
      </c>
      <c r="C157" s="41">
        <v>-217000</v>
      </c>
      <c r="D157" s="41">
        <f t="shared" si="7"/>
        <v>233000</v>
      </c>
      <c r="E157" s="41"/>
      <c r="F157" s="68"/>
      <c r="N157" s="41"/>
      <c r="O157" s="73"/>
      <c r="P157" s="73"/>
      <c r="Q157" s="27"/>
      <c r="R157" s="27"/>
      <c r="S157" s="27"/>
      <c r="T157" s="27"/>
      <c r="U157" s="27">
        <v>-217000</v>
      </c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</row>
    <row r="158" spans="1:90" ht="12.75">
      <c r="A158" s="40" t="s">
        <v>12</v>
      </c>
      <c r="B158" s="41">
        <v>5000</v>
      </c>
      <c r="C158" s="41"/>
      <c r="D158" s="41">
        <f t="shared" si="7"/>
        <v>5000</v>
      </c>
      <c r="E158" s="41"/>
      <c r="F158" s="68"/>
      <c r="N158" s="41"/>
      <c r="O158" s="73"/>
      <c r="P158" s="73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</row>
    <row r="159" spans="1:90" s="49" customFormat="1" ht="12.75">
      <c r="A159" s="40" t="s">
        <v>13</v>
      </c>
      <c r="B159" s="41">
        <v>10000</v>
      </c>
      <c r="C159" s="41">
        <v>-1000</v>
      </c>
      <c r="D159" s="41">
        <f t="shared" si="7"/>
        <v>9000</v>
      </c>
      <c r="E159" s="41"/>
      <c r="F159" s="72"/>
      <c r="G159" s="58"/>
      <c r="H159" s="58"/>
      <c r="I159" s="58"/>
      <c r="J159" s="58"/>
      <c r="K159" s="58"/>
      <c r="L159" s="48"/>
      <c r="M159" s="58"/>
      <c r="N159" s="41"/>
      <c r="O159" s="78"/>
      <c r="P159" s="78"/>
      <c r="Q159" s="79"/>
      <c r="R159" s="79"/>
      <c r="S159" s="79"/>
      <c r="T159" s="79"/>
      <c r="U159" s="111">
        <v>-1000</v>
      </c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/>
      <c r="BV159" s="79"/>
      <c r="BW159" s="79"/>
      <c r="BX159" s="79"/>
      <c r="BY159" s="79"/>
      <c r="BZ159" s="79"/>
      <c r="CA159" s="79"/>
      <c r="CB159" s="79"/>
      <c r="CC159" s="79"/>
      <c r="CD159" s="79"/>
      <c r="CE159" s="79"/>
      <c r="CF159" s="79"/>
      <c r="CG159" s="79"/>
      <c r="CH159" s="79"/>
      <c r="CI159" s="79"/>
      <c r="CJ159" s="79"/>
      <c r="CK159" s="79"/>
      <c r="CL159" s="79"/>
    </row>
    <row r="160" spans="1:90" s="49" customFormat="1" ht="12.75">
      <c r="A160" s="42" t="s">
        <v>14</v>
      </c>
      <c r="B160" s="41">
        <v>2000</v>
      </c>
      <c r="C160" s="41">
        <v>-1000</v>
      </c>
      <c r="D160" s="41">
        <f t="shared" si="7"/>
        <v>1000</v>
      </c>
      <c r="E160" s="41"/>
      <c r="F160" s="72"/>
      <c r="G160" s="58"/>
      <c r="H160" s="58"/>
      <c r="I160" s="58"/>
      <c r="J160" s="58"/>
      <c r="K160" s="58"/>
      <c r="L160" s="48"/>
      <c r="M160" s="58"/>
      <c r="N160" s="41"/>
      <c r="O160" s="78"/>
      <c r="P160" s="78"/>
      <c r="Q160" s="79"/>
      <c r="R160" s="79"/>
      <c r="S160" s="79"/>
      <c r="T160" s="79"/>
      <c r="U160" s="111">
        <v>-1000</v>
      </c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79"/>
      <c r="BT160" s="79"/>
      <c r="BU160" s="79"/>
      <c r="BV160" s="79"/>
      <c r="BW160" s="79"/>
      <c r="BX160" s="79"/>
      <c r="BY160" s="79"/>
      <c r="BZ160" s="79"/>
      <c r="CA160" s="79"/>
      <c r="CB160" s="79"/>
      <c r="CC160" s="79"/>
      <c r="CD160" s="79"/>
      <c r="CE160" s="79"/>
      <c r="CF160" s="79"/>
      <c r="CG160" s="79"/>
      <c r="CH160" s="79"/>
      <c r="CI160" s="79"/>
      <c r="CJ160" s="79"/>
      <c r="CK160" s="79"/>
      <c r="CL160" s="79"/>
    </row>
    <row r="161" spans="1:90" ht="12.75">
      <c r="A161" s="40" t="s">
        <v>94</v>
      </c>
      <c r="B161" s="41">
        <v>13000</v>
      </c>
      <c r="C161" s="41">
        <v>-13000</v>
      </c>
      <c r="D161" s="41">
        <f t="shared" si="7"/>
        <v>0</v>
      </c>
      <c r="E161" s="41"/>
      <c r="F161" s="68"/>
      <c r="N161" s="41"/>
      <c r="O161" s="73"/>
      <c r="P161" s="73"/>
      <c r="Q161" s="27"/>
      <c r="R161" s="27"/>
      <c r="S161" s="27"/>
      <c r="T161" s="27"/>
      <c r="U161" s="27">
        <v>-13000</v>
      </c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</row>
    <row r="162" spans="1:90" ht="12.75">
      <c r="A162" s="40" t="s">
        <v>227</v>
      </c>
      <c r="B162" s="41">
        <v>2000</v>
      </c>
      <c r="C162" s="41"/>
      <c r="D162" s="41">
        <f t="shared" si="7"/>
        <v>2000</v>
      </c>
      <c r="E162" s="41"/>
      <c r="F162" s="68"/>
      <c r="N162" s="41"/>
      <c r="O162" s="73"/>
      <c r="P162" s="73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</row>
    <row r="163" spans="1:90" ht="12.75">
      <c r="A163" s="40" t="s">
        <v>228</v>
      </c>
      <c r="B163" s="41">
        <v>4000</v>
      </c>
      <c r="C163" s="41"/>
      <c r="D163" s="41">
        <f t="shared" si="7"/>
        <v>4000</v>
      </c>
      <c r="E163" s="41"/>
      <c r="F163" s="68"/>
      <c r="N163" s="41"/>
      <c r="O163" s="73"/>
      <c r="P163" s="73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</row>
    <row r="164" spans="1:90" ht="12.75">
      <c r="A164" s="40" t="s">
        <v>265</v>
      </c>
      <c r="B164" s="41">
        <v>1000</v>
      </c>
      <c r="C164" s="41"/>
      <c r="D164" s="41">
        <f t="shared" si="7"/>
        <v>1000</v>
      </c>
      <c r="E164" s="41"/>
      <c r="F164" s="68"/>
      <c r="N164" s="41"/>
      <c r="O164" s="73"/>
      <c r="P164" s="73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</row>
    <row r="165" spans="1:90" s="50" customFormat="1" ht="12.75">
      <c r="A165" s="40" t="s">
        <v>15</v>
      </c>
      <c r="B165" s="41">
        <v>6000</v>
      </c>
      <c r="C165" s="41">
        <v>-3500</v>
      </c>
      <c r="D165" s="41">
        <f t="shared" si="7"/>
        <v>2500</v>
      </c>
      <c r="E165" s="41"/>
      <c r="F165" s="68"/>
      <c r="G165" s="58"/>
      <c r="H165" s="58"/>
      <c r="I165" s="58"/>
      <c r="J165" s="58"/>
      <c r="K165" s="58"/>
      <c r="L165" s="48"/>
      <c r="M165" s="58"/>
      <c r="N165" s="41"/>
      <c r="O165" s="76"/>
      <c r="P165" s="76"/>
      <c r="Q165" s="77"/>
      <c r="R165" s="77"/>
      <c r="S165" s="77"/>
      <c r="T165" s="77"/>
      <c r="U165" s="77">
        <v>-3500</v>
      </c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</row>
    <row r="166" spans="1:90" s="50" customFormat="1" ht="12.75">
      <c r="A166" s="40" t="s">
        <v>266</v>
      </c>
      <c r="B166" s="41">
        <v>5000</v>
      </c>
      <c r="C166" s="41">
        <v>-5000</v>
      </c>
      <c r="D166" s="41">
        <f t="shared" si="7"/>
        <v>0</v>
      </c>
      <c r="E166" s="41"/>
      <c r="F166" s="68"/>
      <c r="G166" s="58"/>
      <c r="H166" s="58"/>
      <c r="I166" s="58"/>
      <c r="J166" s="58"/>
      <c r="K166" s="58"/>
      <c r="L166" s="48"/>
      <c r="M166" s="58"/>
      <c r="N166" s="41"/>
      <c r="O166" s="76"/>
      <c r="P166" s="76"/>
      <c r="Q166" s="77"/>
      <c r="R166" s="77"/>
      <c r="S166" s="77"/>
      <c r="T166" s="77"/>
      <c r="U166" s="77">
        <v>-5000</v>
      </c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</row>
    <row r="167" spans="1:90" ht="12.75">
      <c r="A167" s="40" t="s">
        <v>16</v>
      </c>
      <c r="B167" s="41">
        <v>3000</v>
      </c>
      <c r="C167" s="41"/>
      <c r="D167" s="41">
        <f t="shared" si="7"/>
        <v>3000</v>
      </c>
      <c r="E167" s="41"/>
      <c r="F167" s="68"/>
      <c r="N167" s="41"/>
      <c r="O167" s="73"/>
      <c r="P167" s="73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</row>
    <row r="168" spans="1:90" s="49" customFormat="1" ht="12.75">
      <c r="A168" s="46" t="s">
        <v>17</v>
      </c>
      <c r="B168" s="47">
        <f>SUM(B169:B179)</f>
        <v>126000</v>
      </c>
      <c r="C168" s="47">
        <f>SUM(C169:C179)</f>
        <v>-37500</v>
      </c>
      <c r="D168" s="47">
        <f>SUM(D169:D179)</f>
        <v>88500</v>
      </c>
      <c r="E168" s="47"/>
      <c r="F168" s="72"/>
      <c r="G168" s="58"/>
      <c r="H168" s="58"/>
      <c r="I168" s="58"/>
      <c r="J168" s="58"/>
      <c r="K168" s="58"/>
      <c r="L168" s="48"/>
      <c r="M168" s="58"/>
      <c r="N168" s="47">
        <f>SUM(N169:N179)</f>
        <v>0</v>
      </c>
      <c r="O168" s="78"/>
      <c r="P168" s="78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  <c r="BG168" s="79"/>
      <c r="BH168" s="79"/>
      <c r="BI168" s="79"/>
      <c r="BJ168" s="79"/>
      <c r="BK168" s="79"/>
      <c r="BL168" s="79"/>
      <c r="BM168" s="79"/>
      <c r="BN168" s="79"/>
      <c r="BO168" s="79"/>
      <c r="BP168" s="79"/>
      <c r="BQ168" s="79"/>
      <c r="BR168" s="79"/>
      <c r="BS168" s="79"/>
      <c r="BT168" s="79"/>
      <c r="BU168" s="79"/>
      <c r="BV168" s="79"/>
      <c r="BW168" s="79"/>
      <c r="BX168" s="79"/>
      <c r="BY168" s="79"/>
      <c r="BZ168" s="79"/>
      <c r="CA168" s="79"/>
      <c r="CB168" s="79"/>
      <c r="CC168" s="79"/>
      <c r="CD168" s="79"/>
      <c r="CE168" s="79"/>
      <c r="CF168" s="79"/>
      <c r="CG168" s="79"/>
      <c r="CH168" s="79"/>
      <c r="CI168" s="79"/>
      <c r="CJ168" s="79"/>
      <c r="CK168" s="79"/>
      <c r="CL168" s="79"/>
    </row>
    <row r="169" spans="1:90" ht="12.75">
      <c r="A169" s="40" t="s">
        <v>21</v>
      </c>
      <c r="B169" s="41">
        <v>1000</v>
      </c>
      <c r="C169" s="41"/>
      <c r="D169" s="41">
        <f t="shared" si="7"/>
        <v>1000</v>
      </c>
      <c r="E169" s="41"/>
      <c r="F169" s="68"/>
      <c r="N169" s="41"/>
      <c r="O169" s="73"/>
      <c r="P169" s="73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</row>
    <row r="170" spans="1:90" ht="12.75">
      <c r="A170" s="40" t="s">
        <v>22</v>
      </c>
      <c r="B170" s="41">
        <v>2000</v>
      </c>
      <c r="C170" s="41">
        <v>-1000</v>
      </c>
      <c r="D170" s="41">
        <f t="shared" si="7"/>
        <v>1000</v>
      </c>
      <c r="E170" s="41"/>
      <c r="F170" s="68"/>
      <c r="N170" s="41"/>
      <c r="O170" s="73"/>
      <c r="P170" s="73"/>
      <c r="Q170" s="27"/>
      <c r="R170" s="27"/>
      <c r="S170" s="27"/>
      <c r="T170" s="27"/>
      <c r="U170" s="27">
        <v>-1000</v>
      </c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</row>
    <row r="171" spans="1:90" ht="12.75">
      <c r="A171" s="40" t="s">
        <v>267</v>
      </c>
      <c r="B171" s="41">
        <v>3000</v>
      </c>
      <c r="C171" s="41">
        <v>-3000</v>
      </c>
      <c r="D171" s="41">
        <f t="shared" si="7"/>
        <v>0</v>
      </c>
      <c r="E171" s="41"/>
      <c r="F171" s="68"/>
      <c r="N171" s="41"/>
      <c r="O171" s="73"/>
      <c r="P171" s="73"/>
      <c r="Q171" s="27"/>
      <c r="R171" s="27"/>
      <c r="S171" s="27"/>
      <c r="T171" s="27"/>
      <c r="U171" s="27">
        <v>-3000</v>
      </c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</row>
    <row r="172" spans="1:90" ht="12.75">
      <c r="A172" s="40" t="s">
        <v>23</v>
      </c>
      <c r="B172" s="41">
        <v>6000</v>
      </c>
      <c r="C172" s="41">
        <v>-3000</v>
      </c>
      <c r="D172" s="41">
        <f t="shared" si="7"/>
        <v>3000</v>
      </c>
      <c r="E172" s="41"/>
      <c r="F172" s="68"/>
      <c r="N172" s="41"/>
      <c r="O172" s="73"/>
      <c r="P172" s="73"/>
      <c r="Q172" s="27"/>
      <c r="R172" s="27"/>
      <c r="S172" s="27"/>
      <c r="T172" s="27"/>
      <c r="U172" s="27">
        <v>-3000</v>
      </c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</row>
    <row r="173" spans="1:90" ht="12.75">
      <c r="A173" s="40" t="s">
        <v>27</v>
      </c>
      <c r="B173" s="41">
        <v>5000</v>
      </c>
      <c r="C173" s="41">
        <v>-5000</v>
      </c>
      <c r="D173" s="41">
        <f t="shared" si="7"/>
        <v>0</v>
      </c>
      <c r="E173" s="41"/>
      <c r="F173" s="68"/>
      <c r="N173" s="41"/>
      <c r="O173" s="73"/>
      <c r="P173" s="73"/>
      <c r="Q173" s="27"/>
      <c r="R173" s="27"/>
      <c r="S173" s="27"/>
      <c r="T173" s="27"/>
      <c r="U173" s="27">
        <v>-5000</v>
      </c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</row>
    <row r="174" spans="1:90" s="50" customFormat="1" ht="12.75">
      <c r="A174" s="40" t="s">
        <v>268</v>
      </c>
      <c r="B174" s="41">
        <v>5000</v>
      </c>
      <c r="C174" s="41"/>
      <c r="D174" s="41">
        <f t="shared" si="7"/>
        <v>5000</v>
      </c>
      <c r="E174" s="41"/>
      <c r="F174" s="68"/>
      <c r="G174" s="58"/>
      <c r="H174" s="58"/>
      <c r="I174" s="58"/>
      <c r="J174" s="58"/>
      <c r="K174" s="58"/>
      <c r="L174" s="48"/>
      <c r="M174" s="58"/>
      <c r="N174" s="41"/>
      <c r="O174" s="76"/>
      <c r="P174" s="76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  <c r="CB174" s="77"/>
      <c r="CC174" s="77"/>
      <c r="CD174" s="77"/>
      <c r="CE174" s="77"/>
      <c r="CF174" s="77"/>
      <c r="CG174" s="77"/>
      <c r="CH174" s="77"/>
      <c r="CI174" s="77"/>
      <c r="CJ174" s="77"/>
      <c r="CK174" s="77"/>
      <c r="CL174" s="77"/>
    </row>
    <row r="175" spans="1:90" s="50" customFormat="1" ht="12.75">
      <c r="A175" s="40" t="s">
        <v>269</v>
      </c>
      <c r="B175" s="41">
        <v>5000</v>
      </c>
      <c r="C175" s="41">
        <v>-5000</v>
      </c>
      <c r="D175" s="41">
        <f t="shared" si="7"/>
        <v>0</v>
      </c>
      <c r="E175" s="41"/>
      <c r="F175" s="68"/>
      <c r="G175" s="58"/>
      <c r="H175" s="58"/>
      <c r="I175" s="58"/>
      <c r="J175" s="58"/>
      <c r="K175" s="58"/>
      <c r="L175" s="48"/>
      <c r="M175" s="58"/>
      <c r="N175" s="41"/>
      <c r="O175" s="76"/>
      <c r="P175" s="76"/>
      <c r="Q175" s="77"/>
      <c r="R175" s="77"/>
      <c r="S175" s="77"/>
      <c r="T175" s="77"/>
      <c r="U175" s="77">
        <v>-5000</v>
      </c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</row>
    <row r="176" spans="1:90" s="50" customFormat="1" ht="12.75">
      <c r="A176" s="40" t="s">
        <v>270</v>
      </c>
      <c r="B176" s="41">
        <v>2000</v>
      </c>
      <c r="C176" s="41">
        <v>-1500</v>
      </c>
      <c r="D176" s="41">
        <f t="shared" si="7"/>
        <v>500</v>
      </c>
      <c r="E176" s="41"/>
      <c r="F176" s="68"/>
      <c r="G176" s="58"/>
      <c r="H176" s="58"/>
      <c r="I176" s="58"/>
      <c r="J176" s="58"/>
      <c r="K176" s="58"/>
      <c r="L176" s="48"/>
      <c r="M176" s="58"/>
      <c r="N176" s="41"/>
      <c r="O176" s="76"/>
      <c r="P176" s="76"/>
      <c r="Q176" s="77"/>
      <c r="R176" s="77"/>
      <c r="S176" s="77"/>
      <c r="T176" s="77"/>
      <c r="U176" s="77">
        <v>-1500</v>
      </c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/>
      <c r="CK176" s="77"/>
      <c r="CL176" s="77"/>
    </row>
    <row r="177" spans="1:90" ht="12.75">
      <c r="A177" s="42" t="s">
        <v>236</v>
      </c>
      <c r="B177" s="41">
        <v>5000</v>
      </c>
      <c r="C177" s="41">
        <v>-5000</v>
      </c>
      <c r="D177" s="41">
        <f t="shared" si="7"/>
        <v>0</v>
      </c>
      <c r="E177" s="41"/>
      <c r="F177" s="68"/>
      <c r="N177" s="41"/>
      <c r="O177" s="73"/>
      <c r="P177" s="73"/>
      <c r="Q177" s="27"/>
      <c r="R177" s="27"/>
      <c r="S177" s="27"/>
      <c r="T177" s="27"/>
      <c r="U177" s="27">
        <v>-5000</v>
      </c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</row>
    <row r="178" spans="1:90" ht="12.75">
      <c r="A178" s="40" t="s">
        <v>30</v>
      </c>
      <c r="B178" s="41">
        <v>90000</v>
      </c>
      <c r="C178" s="41">
        <v>-13000</v>
      </c>
      <c r="D178" s="41">
        <f t="shared" si="7"/>
        <v>77000</v>
      </c>
      <c r="E178" s="41"/>
      <c r="F178" s="68"/>
      <c r="N178" s="41"/>
      <c r="O178" s="73"/>
      <c r="P178" s="73"/>
      <c r="Q178" s="27"/>
      <c r="R178" s="27"/>
      <c r="S178" s="27"/>
      <c r="T178" s="27"/>
      <c r="U178" s="27">
        <v>-13000</v>
      </c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</row>
    <row r="179" spans="1:90" ht="12.75">
      <c r="A179" s="40" t="s">
        <v>31</v>
      </c>
      <c r="B179" s="41">
        <v>2000</v>
      </c>
      <c r="C179" s="41">
        <v>-1000</v>
      </c>
      <c r="D179" s="41">
        <f t="shared" si="7"/>
        <v>1000</v>
      </c>
      <c r="E179" s="41"/>
      <c r="F179" s="68"/>
      <c r="N179" s="41"/>
      <c r="O179" s="73"/>
      <c r="P179" s="73"/>
      <c r="Q179" s="27"/>
      <c r="R179" s="27"/>
      <c r="S179" s="27"/>
      <c r="T179" s="27"/>
      <c r="U179" s="27">
        <v>-1000</v>
      </c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</row>
    <row r="180" spans="1:90" s="50" customFormat="1" ht="12.75">
      <c r="A180" s="46" t="s">
        <v>34</v>
      </c>
      <c r="B180" s="47">
        <f>SUM(B181:B183)</f>
        <v>7000</v>
      </c>
      <c r="C180" s="47">
        <f>SUM(C181:C183)</f>
        <v>-1000</v>
      </c>
      <c r="D180" s="47">
        <f>SUM(D181:D183)</f>
        <v>6000</v>
      </c>
      <c r="E180" s="47"/>
      <c r="F180" s="68"/>
      <c r="G180" s="58"/>
      <c r="H180" s="58"/>
      <c r="I180" s="58"/>
      <c r="J180" s="58"/>
      <c r="K180" s="58"/>
      <c r="L180" s="48"/>
      <c r="M180" s="58"/>
      <c r="N180" s="47">
        <f>SUM(N181:N183)</f>
        <v>0</v>
      </c>
      <c r="O180" s="76"/>
      <c r="P180" s="76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  <c r="CB180" s="77"/>
      <c r="CC180" s="77"/>
      <c r="CD180" s="77"/>
      <c r="CE180" s="77"/>
      <c r="CF180" s="77"/>
      <c r="CG180" s="77"/>
      <c r="CH180" s="77"/>
      <c r="CI180" s="77"/>
      <c r="CJ180" s="77"/>
      <c r="CK180" s="77"/>
      <c r="CL180" s="77"/>
    </row>
    <row r="181" spans="1:90" s="50" customFormat="1" ht="12.75">
      <c r="A181" s="40" t="s">
        <v>271</v>
      </c>
      <c r="B181" s="41">
        <v>4000</v>
      </c>
      <c r="C181" s="41"/>
      <c r="D181" s="41">
        <f t="shared" si="7"/>
        <v>4000</v>
      </c>
      <c r="E181" s="41"/>
      <c r="F181" s="68"/>
      <c r="G181" s="58"/>
      <c r="H181" s="58"/>
      <c r="I181" s="58"/>
      <c r="J181" s="58"/>
      <c r="K181" s="58"/>
      <c r="L181" s="48"/>
      <c r="M181" s="58"/>
      <c r="N181" s="41"/>
      <c r="O181" s="76"/>
      <c r="P181" s="76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  <c r="CB181" s="77"/>
      <c r="CC181" s="77"/>
      <c r="CD181" s="77"/>
      <c r="CE181" s="77"/>
      <c r="CF181" s="77"/>
      <c r="CG181" s="77"/>
      <c r="CH181" s="77"/>
      <c r="CI181" s="77"/>
      <c r="CJ181" s="77"/>
      <c r="CK181" s="77"/>
      <c r="CL181" s="77"/>
    </row>
    <row r="182" spans="1:90" s="50" customFormat="1" ht="12.75">
      <c r="A182" s="40" t="s">
        <v>272</v>
      </c>
      <c r="B182" s="41">
        <v>1000</v>
      </c>
      <c r="C182" s="41"/>
      <c r="D182" s="41">
        <f t="shared" si="7"/>
        <v>1000</v>
      </c>
      <c r="E182" s="41"/>
      <c r="F182" s="68"/>
      <c r="G182" s="58"/>
      <c r="H182" s="58"/>
      <c r="I182" s="58"/>
      <c r="J182" s="58"/>
      <c r="K182" s="58"/>
      <c r="L182" s="48"/>
      <c r="M182" s="58"/>
      <c r="N182" s="41"/>
      <c r="O182" s="76"/>
      <c r="P182" s="76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  <c r="CB182" s="77"/>
      <c r="CC182" s="77"/>
      <c r="CD182" s="77"/>
      <c r="CE182" s="77"/>
      <c r="CF182" s="77"/>
      <c r="CG182" s="77"/>
      <c r="CH182" s="77"/>
      <c r="CI182" s="77"/>
      <c r="CJ182" s="77"/>
      <c r="CK182" s="77"/>
      <c r="CL182" s="77"/>
    </row>
    <row r="183" spans="1:90" s="50" customFormat="1" ht="12.75">
      <c r="A183" s="40" t="s">
        <v>38</v>
      </c>
      <c r="B183" s="41">
        <v>2000</v>
      </c>
      <c r="C183" s="41">
        <v>-1000</v>
      </c>
      <c r="D183" s="41">
        <f t="shared" si="7"/>
        <v>1000</v>
      </c>
      <c r="E183" s="41"/>
      <c r="F183" s="68"/>
      <c r="G183" s="58"/>
      <c r="H183" s="58"/>
      <c r="I183" s="58"/>
      <c r="J183" s="58"/>
      <c r="K183" s="58"/>
      <c r="L183" s="48"/>
      <c r="M183" s="58"/>
      <c r="N183" s="41"/>
      <c r="O183" s="76"/>
      <c r="P183" s="76"/>
      <c r="Q183" s="77"/>
      <c r="R183" s="77"/>
      <c r="S183" s="77"/>
      <c r="T183" s="77"/>
      <c r="U183" s="77">
        <v>-1000</v>
      </c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  <c r="CB183" s="77"/>
      <c r="CC183" s="77"/>
      <c r="CD183" s="77"/>
      <c r="CE183" s="77"/>
      <c r="CF183" s="77"/>
      <c r="CG183" s="77"/>
      <c r="CH183" s="77"/>
      <c r="CI183" s="77"/>
      <c r="CJ183" s="77"/>
      <c r="CK183" s="77"/>
      <c r="CL183" s="77"/>
    </row>
    <row r="184" spans="1:90" s="50" customFormat="1" ht="12.75">
      <c r="A184" s="46" t="s">
        <v>39</v>
      </c>
      <c r="B184" s="47">
        <f>B185</f>
        <v>1000</v>
      </c>
      <c r="C184" s="47">
        <f>C185</f>
        <v>-1000</v>
      </c>
      <c r="D184" s="47">
        <f>D185</f>
        <v>0</v>
      </c>
      <c r="E184" s="47"/>
      <c r="F184" s="68"/>
      <c r="G184" s="58"/>
      <c r="H184" s="58"/>
      <c r="I184" s="58"/>
      <c r="J184" s="58"/>
      <c r="K184" s="58"/>
      <c r="L184" s="48"/>
      <c r="M184" s="58"/>
      <c r="N184" s="47">
        <f>N185</f>
        <v>0</v>
      </c>
      <c r="O184" s="76"/>
      <c r="P184" s="76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  <c r="CB184" s="77"/>
      <c r="CC184" s="77"/>
      <c r="CD184" s="77"/>
      <c r="CE184" s="77"/>
      <c r="CF184" s="77"/>
      <c r="CG184" s="77"/>
      <c r="CH184" s="77"/>
      <c r="CI184" s="77"/>
      <c r="CJ184" s="77"/>
      <c r="CK184" s="77"/>
      <c r="CL184" s="77"/>
    </row>
    <row r="185" spans="1:90" s="50" customFormat="1" ht="12.75">
      <c r="A185" s="40" t="s">
        <v>41</v>
      </c>
      <c r="B185" s="41">
        <v>1000</v>
      </c>
      <c r="C185" s="41">
        <v>-1000</v>
      </c>
      <c r="D185" s="41">
        <f t="shared" si="7"/>
        <v>0</v>
      </c>
      <c r="E185" s="41"/>
      <c r="F185" s="68"/>
      <c r="G185" s="58"/>
      <c r="H185" s="58"/>
      <c r="I185" s="58"/>
      <c r="J185" s="58"/>
      <c r="K185" s="58"/>
      <c r="L185" s="48"/>
      <c r="M185" s="58"/>
      <c r="N185" s="41"/>
      <c r="O185" s="76"/>
      <c r="P185" s="76"/>
      <c r="Q185" s="77"/>
      <c r="R185" s="77"/>
      <c r="S185" s="77"/>
      <c r="T185" s="77"/>
      <c r="U185" s="77">
        <v>-1000</v>
      </c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  <c r="CB185" s="77"/>
      <c r="CC185" s="77"/>
      <c r="CD185" s="77"/>
      <c r="CE185" s="77"/>
      <c r="CF185" s="77"/>
      <c r="CG185" s="77"/>
      <c r="CH185" s="77"/>
      <c r="CI185" s="77"/>
      <c r="CJ185" s="77"/>
      <c r="CK185" s="77"/>
      <c r="CL185" s="77"/>
    </row>
    <row r="186" spans="1:90" s="39" customFormat="1" ht="12.75">
      <c r="A186" s="44" t="s">
        <v>273</v>
      </c>
      <c r="B186" s="45">
        <f>B187</f>
        <v>17000</v>
      </c>
      <c r="C186" s="45">
        <f>C187</f>
        <v>0</v>
      </c>
      <c r="D186" s="45">
        <f>D187</f>
        <v>17000</v>
      </c>
      <c r="E186" s="45"/>
      <c r="F186" s="71"/>
      <c r="G186" s="57"/>
      <c r="H186" s="57"/>
      <c r="I186" s="57"/>
      <c r="J186" s="57"/>
      <c r="K186" s="57"/>
      <c r="L186" s="66"/>
      <c r="M186" s="56">
        <f>B186</f>
        <v>17000</v>
      </c>
      <c r="N186" s="45">
        <f>N187</f>
        <v>0</v>
      </c>
      <c r="O186" s="74"/>
      <c r="P186" s="74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  <c r="CA186" s="75"/>
      <c r="CB186" s="75"/>
      <c r="CC186" s="75"/>
      <c r="CD186" s="75"/>
      <c r="CE186" s="75"/>
      <c r="CF186" s="75"/>
      <c r="CG186" s="75"/>
      <c r="CH186" s="75"/>
      <c r="CI186" s="75"/>
      <c r="CJ186" s="75"/>
      <c r="CK186" s="75"/>
      <c r="CL186" s="75"/>
    </row>
    <row r="187" spans="1:90" s="39" customFormat="1" ht="12.75">
      <c r="A187" s="35" t="s">
        <v>65</v>
      </c>
      <c r="B187" s="36">
        <f>+B188+B191+B193+B195</f>
        <v>17000</v>
      </c>
      <c r="C187" s="36">
        <f>+C188+C191+C193+C195</f>
        <v>0</v>
      </c>
      <c r="D187" s="36">
        <f>+D188+D191+D193+D195</f>
        <v>17000</v>
      </c>
      <c r="E187" s="36"/>
      <c r="F187" s="71"/>
      <c r="G187" s="56"/>
      <c r="H187" s="56"/>
      <c r="I187" s="56"/>
      <c r="J187" s="56"/>
      <c r="K187" s="56"/>
      <c r="L187" s="28"/>
      <c r="M187" s="56"/>
      <c r="N187" s="36">
        <f>+N188+N191+N193+N195</f>
        <v>0</v>
      </c>
      <c r="O187" s="74"/>
      <c r="P187" s="74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  <c r="CA187" s="75"/>
      <c r="CB187" s="75"/>
      <c r="CC187" s="75"/>
      <c r="CD187" s="75"/>
      <c r="CE187" s="75"/>
      <c r="CF187" s="75"/>
      <c r="CG187" s="75"/>
      <c r="CH187" s="75"/>
      <c r="CI187" s="75"/>
      <c r="CJ187" s="75"/>
      <c r="CK187" s="75"/>
      <c r="CL187" s="75"/>
    </row>
    <row r="188" spans="1:90" s="39" customFormat="1" ht="12.75">
      <c r="A188" s="46" t="s">
        <v>1</v>
      </c>
      <c r="B188" s="47">
        <f>SUM(B189:B190)</f>
        <v>2000</v>
      </c>
      <c r="C188" s="47">
        <f>SUM(C189:C190)</f>
        <v>0</v>
      </c>
      <c r="D188" s="47">
        <f>SUM(D189:D190)</f>
        <v>2000</v>
      </c>
      <c r="E188" s="47"/>
      <c r="F188" s="72"/>
      <c r="G188" s="56"/>
      <c r="H188" s="56"/>
      <c r="I188" s="56"/>
      <c r="J188" s="56"/>
      <c r="K188" s="56"/>
      <c r="L188" s="28"/>
      <c r="M188" s="56"/>
      <c r="N188" s="47">
        <f>SUM(N189:N190)</f>
        <v>0</v>
      </c>
      <c r="O188" s="74"/>
      <c r="P188" s="74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5"/>
      <c r="BY188" s="75"/>
      <c r="BZ188" s="75"/>
      <c r="CA188" s="75"/>
      <c r="CB188" s="75"/>
      <c r="CC188" s="75"/>
      <c r="CD188" s="75"/>
      <c r="CE188" s="75"/>
      <c r="CF188" s="75"/>
      <c r="CG188" s="75"/>
      <c r="CH188" s="75"/>
      <c r="CI188" s="75"/>
      <c r="CJ188" s="75"/>
      <c r="CK188" s="75"/>
      <c r="CL188" s="75"/>
    </row>
    <row r="189" spans="1:90" ht="12.75">
      <c r="A189" s="40" t="s">
        <v>2</v>
      </c>
      <c r="B189" s="41">
        <v>500</v>
      </c>
      <c r="C189" s="41"/>
      <c r="D189" s="41">
        <f>SUM(B189:C189)</f>
        <v>500</v>
      </c>
      <c r="E189" s="41"/>
      <c r="F189" s="68"/>
      <c r="N189" s="41"/>
      <c r="O189" s="73"/>
      <c r="P189" s="73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</row>
    <row r="190" spans="1:90" ht="12.75">
      <c r="A190" s="40" t="s">
        <v>4</v>
      </c>
      <c r="B190" s="41">
        <v>1500</v>
      </c>
      <c r="C190" s="41"/>
      <c r="D190" s="41">
        <f>SUM(B190:C190)</f>
        <v>1500</v>
      </c>
      <c r="E190" s="41"/>
      <c r="F190" s="68"/>
      <c r="N190" s="41"/>
      <c r="O190" s="73"/>
      <c r="P190" s="73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</row>
    <row r="191" spans="1:90" s="49" customFormat="1" ht="12.75">
      <c r="A191" s="46" t="s">
        <v>7</v>
      </c>
      <c r="B191" s="47">
        <f>B192</f>
        <v>1000</v>
      </c>
      <c r="C191" s="47">
        <f>C192</f>
        <v>0</v>
      </c>
      <c r="D191" s="47">
        <f>D192</f>
        <v>1000</v>
      </c>
      <c r="E191" s="47"/>
      <c r="F191" s="72"/>
      <c r="G191" s="58"/>
      <c r="H191" s="58"/>
      <c r="I191" s="58"/>
      <c r="J191" s="58"/>
      <c r="K191" s="58"/>
      <c r="L191" s="48"/>
      <c r="M191" s="58"/>
      <c r="N191" s="47">
        <f>N192</f>
        <v>0</v>
      </c>
      <c r="O191" s="78"/>
      <c r="P191" s="78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  <c r="BG191" s="79"/>
      <c r="BH191" s="79"/>
      <c r="BI191" s="79"/>
      <c r="BJ191" s="79"/>
      <c r="BK191" s="79"/>
      <c r="BL191" s="79"/>
      <c r="BM191" s="79"/>
      <c r="BN191" s="79"/>
      <c r="BO191" s="79"/>
      <c r="BP191" s="79"/>
      <c r="BQ191" s="79"/>
      <c r="BR191" s="79"/>
      <c r="BS191" s="79"/>
      <c r="BT191" s="79"/>
      <c r="BU191" s="79"/>
      <c r="BV191" s="79"/>
      <c r="BW191" s="79"/>
      <c r="BX191" s="79"/>
      <c r="BY191" s="79"/>
      <c r="BZ191" s="79"/>
      <c r="CA191" s="79"/>
      <c r="CB191" s="79"/>
      <c r="CC191" s="79"/>
      <c r="CD191" s="79"/>
      <c r="CE191" s="79"/>
      <c r="CF191" s="79"/>
      <c r="CG191" s="79"/>
      <c r="CH191" s="79"/>
      <c r="CI191" s="79"/>
      <c r="CJ191" s="79"/>
      <c r="CK191" s="79"/>
      <c r="CL191" s="79"/>
    </row>
    <row r="192" spans="1:90" s="50" customFormat="1" ht="12.75">
      <c r="A192" s="40" t="s">
        <v>8</v>
      </c>
      <c r="B192" s="41">
        <v>1000</v>
      </c>
      <c r="C192" s="41"/>
      <c r="D192" s="41">
        <f>SUM(B192:C192)</f>
        <v>1000</v>
      </c>
      <c r="E192" s="41"/>
      <c r="F192" s="68"/>
      <c r="G192" s="58"/>
      <c r="H192" s="58"/>
      <c r="I192" s="58"/>
      <c r="J192" s="58"/>
      <c r="K192" s="58"/>
      <c r="L192" s="48"/>
      <c r="M192" s="58"/>
      <c r="N192" s="41"/>
      <c r="O192" s="76"/>
      <c r="P192" s="76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/>
    </row>
    <row r="193" spans="1:90" s="49" customFormat="1" ht="12.75">
      <c r="A193" s="46" t="s">
        <v>17</v>
      </c>
      <c r="B193" s="47">
        <f>B194</f>
        <v>6000</v>
      </c>
      <c r="C193" s="47">
        <f>C194</f>
        <v>0</v>
      </c>
      <c r="D193" s="47">
        <f>D194</f>
        <v>6000</v>
      </c>
      <c r="E193" s="47"/>
      <c r="F193" s="72"/>
      <c r="G193" s="58"/>
      <c r="H193" s="58"/>
      <c r="I193" s="58"/>
      <c r="J193" s="58"/>
      <c r="K193" s="58"/>
      <c r="L193" s="48"/>
      <c r="M193" s="58"/>
      <c r="N193" s="47">
        <f>N194</f>
        <v>0</v>
      </c>
      <c r="O193" s="78"/>
      <c r="P193" s="78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79"/>
      <c r="BQ193" s="79"/>
      <c r="BR193" s="79"/>
      <c r="BS193" s="79"/>
      <c r="BT193" s="79"/>
      <c r="BU193" s="79"/>
      <c r="BV193" s="79"/>
      <c r="BW193" s="79"/>
      <c r="BX193" s="79"/>
      <c r="BY193" s="79"/>
      <c r="BZ193" s="79"/>
      <c r="CA193" s="79"/>
      <c r="CB193" s="79"/>
      <c r="CC193" s="79"/>
      <c r="CD193" s="79"/>
      <c r="CE193" s="79"/>
      <c r="CF193" s="79"/>
      <c r="CG193" s="79"/>
      <c r="CH193" s="79"/>
      <c r="CI193" s="79"/>
      <c r="CJ193" s="79"/>
      <c r="CK193" s="79"/>
      <c r="CL193" s="79"/>
    </row>
    <row r="194" spans="1:90" s="50" customFormat="1" ht="12.75">
      <c r="A194" s="40" t="s">
        <v>20</v>
      </c>
      <c r="B194" s="41">
        <v>6000</v>
      </c>
      <c r="C194" s="41"/>
      <c r="D194" s="41">
        <f>SUM(B194:C194)</f>
        <v>6000</v>
      </c>
      <c r="E194" s="41"/>
      <c r="F194" s="68"/>
      <c r="G194" s="58"/>
      <c r="H194" s="58"/>
      <c r="I194" s="58"/>
      <c r="J194" s="58"/>
      <c r="K194" s="58"/>
      <c r="L194" s="48"/>
      <c r="M194" s="58"/>
      <c r="N194" s="41"/>
      <c r="O194" s="76"/>
      <c r="P194" s="76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  <c r="CL194" s="77"/>
    </row>
    <row r="195" spans="1:90" s="50" customFormat="1" ht="12.75">
      <c r="A195" s="46" t="s">
        <v>43</v>
      </c>
      <c r="B195" s="47">
        <f>+B196</f>
        <v>8000</v>
      </c>
      <c r="C195" s="47">
        <f>+C196</f>
        <v>0</v>
      </c>
      <c r="D195" s="47">
        <f>+D196</f>
        <v>8000</v>
      </c>
      <c r="E195" s="47"/>
      <c r="F195" s="68"/>
      <c r="G195" s="58"/>
      <c r="H195" s="58"/>
      <c r="I195" s="58"/>
      <c r="J195" s="58"/>
      <c r="K195" s="58"/>
      <c r="L195" s="48"/>
      <c r="M195" s="58"/>
      <c r="N195" s="47">
        <f>+N196</f>
        <v>0</v>
      </c>
      <c r="O195" s="76"/>
      <c r="P195" s="76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  <c r="CB195" s="77"/>
      <c r="CC195" s="77"/>
      <c r="CD195" s="77"/>
      <c r="CE195" s="77"/>
      <c r="CF195" s="77"/>
      <c r="CG195" s="77"/>
      <c r="CH195" s="77"/>
      <c r="CI195" s="77"/>
      <c r="CJ195" s="77"/>
      <c r="CK195" s="77"/>
      <c r="CL195" s="77"/>
    </row>
    <row r="196" spans="1:90" s="50" customFormat="1" ht="12.75">
      <c r="A196" s="40" t="s">
        <v>211</v>
      </c>
      <c r="B196" s="41">
        <v>8000</v>
      </c>
      <c r="C196" s="41"/>
      <c r="D196" s="41">
        <f>SUM(B196:C196)</f>
        <v>8000</v>
      </c>
      <c r="E196" s="41"/>
      <c r="F196" s="68"/>
      <c r="G196" s="58"/>
      <c r="H196" s="58"/>
      <c r="I196" s="58"/>
      <c r="J196" s="58"/>
      <c r="K196" s="58"/>
      <c r="L196" s="48"/>
      <c r="M196" s="58"/>
      <c r="N196" s="41"/>
      <c r="O196" s="76"/>
      <c r="P196" s="76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7"/>
      <c r="CH196" s="77"/>
      <c r="CI196" s="77"/>
      <c r="CJ196" s="77"/>
      <c r="CK196" s="77"/>
      <c r="CL196" s="77"/>
    </row>
    <row r="197" spans="1:90" s="39" customFormat="1" ht="12.75">
      <c r="A197" s="44" t="s">
        <v>245</v>
      </c>
      <c r="B197" s="45">
        <f>B198</f>
        <v>115600</v>
      </c>
      <c r="C197" s="45">
        <f>C198</f>
        <v>-115600</v>
      </c>
      <c r="D197" s="45">
        <f>D198</f>
        <v>0</v>
      </c>
      <c r="E197" s="45"/>
      <c r="F197" s="71"/>
      <c r="G197" s="56">
        <f>B198</f>
        <v>115600</v>
      </c>
      <c r="H197" s="57"/>
      <c r="I197" s="57"/>
      <c r="J197" s="57"/>
      <c r="K197" s="57"/>
      <c r="L197" s="66"/>
      <c r="M197" s="57"/>
      <c r="N197" s="45">
        <f>N198</f>
        <v>0</v>
      </c>
      <c r="O197" s="74"/>
      <c r="P197" s="74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5"/>
      <c r="CH197" s="75"/>
      <c r="CI197" s="75"/>
      <c r="CJ197" s="75"/>
      <c r="CK197" s="75"/>
      <c r="CL197" s="75"/>
    </row>
    <row r="198" spans="1:90" s="39" customFormat="1" ht="12.75">
      <c r="A198" s="35" t="s">
        <v>64</v>
      </c>
      <c r="B198" s="36">
        <f>B199+B201</f>
        <v>115600</v>
      </c>
      <c r="C198" s="36">
        <f>C199+C201</f>
        <v>-115600</v>
      </c>
      <c r="D198" s="36">
        <f>D199+D201</f>
        <v>0</v>
      </c>
      <c r="E198" s="36"/>
      <c r="F198" s="71"/>
      <c r="G198" s="56"/>
      <c r="H198" s="56"/>
      <c r="I198" s="56"/>
      <c r="J198" s="56"/>
      <c r="K198" s="56"/>
      <c r="L198" s="28"/>
      <c r="M198" s="56"/>
      <c r="N198" s="36">
        <f>+N199</f>
        <v>0</v>
      </c>
      <c r="O198" s="74"/>
      <c r="P198" s="74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</row>
    <row r="199" spans="1:90" s="39" customFormat="1" ht="12.75">
      <c r="A199" s="37" t="s">
        <v>17</v>
      </c>
      <c r="B199" s="38">
        <f>+B200</f>
        <v>35600</v>
      </c>
      <c r="C199" s="38">
        <f>+C200</f>
        <v>-35600</v>
      </c>
      <c r="D199" s="38">
        <f>+D200</f>
        <v>0</v>
      </c>
      <c r="E199" s="38"/>
      <c r="F199" s="71"/>
      <c r="G199" s="56"/>
      <c r="H199" s="56"/>
      <c r="I199" s="56"/>
      <c r="J199" s="56"/>
      <c r="K199" s="56"/>
      <c r="L199" s="28"/>
      <c r="M199" s="56"/>
      <c r="N199" s="38">
        <f>+N200</f>
        <v>0</v>
      </c>
      <c r="O199" s="74"/>
      <c r="P199" s="74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  <c r="CC199" s="75"/>
      <c r="CD199" s="75"/>
      <c r="CE199" s="75"/>
      <c r="CF199" s="75"/>
      <c r="CG199" s="75"/>
      <c r="CH199" s="75"/>
      <c r="CI199" s="75"/>
      <c r="CJ199" s="75"/>
      <c r="CK199" s="75"/>
      <c r="CL199" s="75"/>
    </row>
    <row r="200" spans="1:90" ht="12.75">
      <c r="A200" s="40" t="s">
        <v>21</v>
      </c>
      <c r="B200" s="41">
        <v>35600</v>
      </c>
      <c r="C200" s="41">
        <v>-35600</v>
      </c>
      <c r="D200" s="41">
        <f>SUM(B200:C200)</f>
        <v>0</v>
      </c>
      <c r="E200" s="41"/>
      <c r="F200" s="70"/>
      <c r="N200" s="41"/>
      <c r="O200" s="100">
        <v>-35600</v>
      </c>
      <c r="P200" s="73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</row>
    <row r="201" spans="1:90" s="39" customFormat="1" ht="12.75">
      <c r="A201" s="83" t="s">
        <v>69</v>
      </c>
      <c r="B201" s="38">
        <f>+B202</f>
        <v>80000</v>
      </c>
      <c r="C201" s="38">
        <f>+C202</f>
        <v>-80000</v>
      </c>
      <c r="D201" s="38">
        <f>+D202</f>
        <v>0</v>
      </c>
      <c r="E201" s="38"/>
      <c r="F201" s="71"/>
      <c r="G201" s="56"/>
      <c r="H201" s="56"/>
      <c r="I201" s="56"/>
      <c r="J201" s="56"/>
      <c r="K201" s="56"/>
      <c r="L201" s="28"/>
      <c r="M201" s="56"/>
      <c r="N201" s="38">
        <f>+N202</f>
        <v>0</v>
      </c>
      <c r="O201" s="99"/>
      <c r="P201" s="74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  <c r="BM201" s="75"/>
      <c r="BN201" s="75"/>
      <c r="BO201" s="75"/>
      <c r="BP201" s="75"/>
      <c r="BQ201" s="75"/>
      <c r="BR201" s="75"/>
      <c r="BS201" s="75"/>
      <c r="BT201" s="75"/>
      <c r="BU201" s="75"/>
      <c r="BV201" s="75"/>
      <c r="BW201" s="75"/>
      <c r="BX201" s="75"/>
      <c r="BY201" s="75"/>
      <c r="BZ201" s="75"/>
      <c r="CA201" s="75"/>
      <c r="CB201" s="75"/>
      <c r="CC201" s="75"/>
      <c r="CD201" s="75"/>
      <c r="CE201" s="75"/>
      <c r="CF201" s="75"/>
      <c r="CG201" s="75"/>
      <c r="CH201" s="75"/>
      <c r="CI201" s="75"/>
      <c r="CJ201" s="75"/>
      <c r="CK201" s="75"/>
      <c r="CL201" s="75"/>
    </row>
    <row r="202" spans="1:90" ht="12.75">
      <c r="A202" s="42" t="s">
        <v>277</v>
      </c>
      <c r="B202" s="41">
        <v>80000</v>
      </c>
      <c r="C202" s="41">
        <v>-80000</v>
      </c>
      <c r="D202" s="41">
        <f>SUM(B202:C202)</f>
        <v>0</v>
      </c>
      <c r="E202" s="41"/>
      <c r="F202" s="70"/>
      <c r="N202" s="41"/>
      <c r="O202" s="100">
        <v>-80000</v>
      </c>
      <c r="P202" s="73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</row>
    <row r="203" spans="1:90" s="39" customFormat="1" ht="12.75">
      <c r="A203" s="44" t="s">
        <v>54</v>
      </c>
      <c r="B203" s="45">
        <f>+B205+B207+B212+B214+B216</f>
        <v>193000</v>
      </c>
      <c r="C203" s="45">
        <f>+C205+C207+C212+C214+C216</f>
        <v>0</v>
      </c>
      <c r="D203" s="45">
        <f>+D205+D207+D212+D214+D216</f>
        <v>193000</v>
      </c>
      <c r="E203" s="45"/>
      <c r="F203" s="71"/>
      <c r="G203" s="56">
        <f>B203</f>
        <v>193000</v>
      </c>
      <c r="H203" s="57"/>
      <c r="I203" s="57"/>
      <c r="J203" s="57"/>
      <c r="K203" s="57"/>
      <c r="L203" s="66"/>
      <c r="M203" s="57"/>
      <c r="N203" s="45">
        <f>+N205+N207+N212+N214+N216</f>
        <v>0</v>
      </c>
      <c r="O203" s="74"/>
      <c r="P203" s="74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  <c r="BZ203" s="75"/>
      <c r="CA203" s="75"/>
      <c r="CB203" s="75"/>
      <c r="CC203" s="75"/>
      <c r="CD203" s="75"/>
      <c r="CE203" s="75"/>
      <c r="CF203" s="75"/>
      <c r="CG203" s="75"/>
      <c r="CH203" s="75"/>
      <c r="CI203" s="75"/>
      <c r="CJ203" s="75"/>
      <c r="CK203" s="75"/>
      <c r="CL203" s="75"/>
    </row>
    <row r="204" spans="1:90" s="39" customFormat="1" ht="12.75">
      <c r="A204" s="35" t="s">
        <v>64</v>
      </c>
      <c r="B204" s="36">
        <f>+B205+B207+B212+B214+B216</f>
        <v>193000</v>
      </c>
      <c r="C204" s="36">
        <f>+C205+C207+C212+C214+C216</f>
        <v>0</v>
      </c>
      <c r="D204" s="36">
        <f>+D205+D207+D212+D214+D216</f>
        <v>193000</v>
      </c>
      <c r="E204" s="36"/>
      <c r="F204" s="71"/>
      <c r="G204" s="56"/>
      <c r="H204" s="56"/>
      <c r="I204" s="56"/>
      <c r="J204" s="56"/>
      <c r="K204" s="56"/>
      <c r="L204" s="28"/>
      <c r="M204" s="56"/>
      <c r="N204" s="36">
        <f>+N205+N207+N212+N214+N216</f>
        <v>0</v>
      </c>
      <c r="O204" s="74"/>
      <c r="P204" s="74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5"/>
      <c r="BY204" s="75"/>
      <c r="BZ204" s="75"/>
      <c r="CA204" s="75"/>
      <c r="CB204" s="75"/>
      <c r="CC204" s="75"/>
      <c r="CD204" s="75"/>
      <c r="CE204" s="75"/>
      <c r="CF204" s="75"/>
      <c r="CG204" s="75"/>
      <c r="CH204" s="75"/>
      <c r="CI204" s="75"/>
      <c r="CJ204" s="75"/>
      <c r="CK204" s="75"/>
      <c r="CL204" s="75"/>
    </row>
    <row r="205" spans="1:90" s="39" customFormat="1" ht="12.75">
      <c r="A205" s="37" t="s">
        <v>46</v>
      </c>
      <c r="B205" s="38">
        <f>+B206</f>
        <v>152000</v>
      </c>
      <c r="C205" s="38">
        <f>+C206</f>
        <v>0</v>
      </c>
      <c r="D205" s="38">
        <f>+D206</f>
        <v>152000</v>
      </c>
      <c r="E205" s="38"/>
      <c r="F205" s="71"/>
      <c r="G205" s="56"/>
      <c r="H205" s="56"/>
      <c r="I205" s="56"/>
      <c r="J205" s="56"/>
      <c r="K205" s="56"/>
      <c r="L205" s="28"/>
      <c r="M205" s="56"/>
      <c r="N205" s="38">
        <f>+N206</f>
        <v>0</v>
      </c>
      <c r="O205" s="74"/>
      <c r="P205" s="74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  <c r="BV205" s="75"/>
      <c r="BW205" s="75"/>
      <c r="BX205" s="75"/>
      <c r="BY205" s="75"/>
      <c r="BZ205" s="75"/>
      <c r="CA205" s="75"/>
      <c r="CB205" s="75"/>
      <c r="CC205" s="75"/>
      <c r="CD205" s="75"/>
      <c r="CE205" s="75"/>
      <c r="CF205" s="75"/>
      <c r="CG205" s="75"/>
      <c r="CH205" s="75"/>
      <c r="CI205" s="75"/>
      <c r="CJ205" s="75"/>
      <c r="CK205" s="75"/>
      <c r="CL205" s="75"/>
    </row>
    <row r="206" spans="1:90" ht="12.75">
      <c r="A206" s="40" t="s">
        <v>47</v>
      </c>
      <c r="B206" s="41">
        <v>152000</v>
      </c>
      <c r="C206" s="41"/>
      <c r="D206" s="41">
        <f>SUM(B206:C206)</f>
        <v>152000</v>
      </c>
      <c r="E206" s="41"/>
      <c r="F206" s="70"/>
      <c r="N206" s="41"/>
      <c r="O206" s="73"/>
      <c r="P206" s="73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</row>
    <row r="207" spans="1:90" s="39" customFormat="1" ht="12.75">
      <c r="A207" s="37" t="s">
        <v>48</v>
      </c>
      <c r="B207" s="38">
        <f>SUM(B208:B211)</f>
        <v>14000</v>
      </c>
      <c r="C207" s="38">
        <f>SUM(C208:C211)</f>
        <v>0</v>
      </c>
      <c r="D207" s="38">
        <f>SUM(D208:D211)</f>
        <v>14000</v>
      </c>
      <c r="E207" s="38"/>
      <c r="F207" s="71"/>
      <c r="G207" s="56"/>
      <c r="H207" s="56"/>
      <c r="I207" s="56"/>
      <c r="J207" s="56"/>
      <c r="K207" s="56"/>
      <c r="L207" s="28"/>
      <c r="M207" s="56"/>
      <c r="N207" s="38">
        <f>SUM(N208:N211)</f>
        <v>0</v>
      </c>
      <c r="O207" s="74"/>
      <c r="P207" s="74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5"/>
      <c r="BY207" s="75"/>
      <c r="BZ207" s="75"/>
      <c r="CA207" s="75"/>
      <c r="CB207" s="75"/>
      <c r="CC207" s="75"/>
      <c r="CD207" s="75"/>
      <c r="CE207" s="75"/>
      <c r="CF207" s="75"/>
      <c r="CG207" s="75"/>
      <c r="CH207" s="75"/>
      <c r="CI207" s="75"/>
      <c r="CJ207" s="75"/>
      <c r="CK207" s="75"/>
      <c r="CL207" s="75"/>
    </row>
    <row r="208" spans="1:90" ht="12.75">
      <c r="A208" s="40" t="s">
        <v>49</v>
      </c>
      <c r="B208" s="41">
        <v>5500</v>
      </c>
      <c r="C208" s="41"/>
      <c r="D208" s="41">
        <f>SUM(B208:C208)</f>
        <v>5500</v>
      </c>
      <c r="E208" s="41"/>
      <c r="F208" s="70"/>
      <c r="N208" s="41"/>
      <c r="O208" s="73"/>
      <c r="P208" s="73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</row>
    <row r="209" spans="1:90" ht="12.75">
      <c r="A209" s="40" t="s">
        <v>212</v>
      </c>
      <c r="B209" s="41">
        <v>3000</v>
      </c>
      <c r="C209" s="41"/>
      <c r="D209" s="41">
        <f>SUM(B209:C209)</f>
        <v>3000</v>
      </c>
      <c r="E209" s="41"/>
      <c r="F209" s="70"/>
      <c r="N209" s="41"/>
      <c r="O209" s="73"/>
      <c r="P209" s="73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</row>
    <row r="210" spans="1:90" ht="12.75">
      <c r="A210" s="40" t="s">
        <v>50</v>
      </c>
      <c r="B210" s="41">
        <v>4000</v>
      </c>
      <c r="C210" s="41"/>
      <c r="D210" s="41">
        <f>SUM(B210:C210)</f>
        <v>4000</v>
      </c>
      <c r="E210" s="41"/>
      <c r="F210" s="70"/>
      <c r="N210" s="41"/>
      <c r="O210" s="73"/>
      <c r="P210" s="73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</row>
    <row r="211" spans="1:90" ht="12.75">
      <c r="A211" s="40" t="s">
        <v>71</v>
      </c>
      <c r="B211" s="41">
        <v>1500</v>
      </c>
      <c r="C211" s="41"/>
      <c r="D211" s="41">
        <f>SUM(B211:C211)</f>
        <v>1500</v>
      </c>
      <c r="E211" s="41"/>
      <c r="F211" s="70"/>
      <c r="N211" s="41"/>
      <c r="O211" s="73"/>
      <c r="P211" s="73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</row>
    <row r="212" spans="1:90" s="39" customFormat="1" ht="12.75">
      <c r="A212" s="37" t="s">
        <v>52</v>
      </c>
      <c r="B212" s="38">
        <f>SUM(B213:B213)</f>
        <v>25000</v>
      </c>
      <c r="C212" s="38">
        <f>SUM(C213:C213)</f>
        <v>0</v>
      </c>
      <c r="D212" s="38">
        <f>SUM(D213:D213)</f>
        <v>25000</v>
      </c>
      <c r="E212" s="38"/>
      <c r="F212" s="71"/>
      <c r="G212" s="56"/>
      <c r="H212" s="56"/>
      <c r="I212" s="56"/>
      <c r="J212" s="56"/>
      <c r="K212" s="56"/>
      <c r="L212" s="28"/>
      <c r="M212" s="56"/>
      <c r="N212" s="38">
        <f>SUM(N213:N213)</f>
        <v>0</v>
      </c>
      <c r="O212" s="74"/>
      <c r="P212" s="74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  <c r="BI212" s="75"/>
      <c r="BJ212" s="75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75"/>
      <c r="BX212" s="75"/>
      <c r="BY212" s="75"/>
      <c r="BZ212" s="75"/>
      <c r="CA212" s="75"/>
      <c r="CB212" s="75"/>
      <c r="CC212" s="75"/>
      <c r="CD212" s="75"/>
      <c r="CE212" s="75"/>
      <c r="CF212" s="75"/>
      <c r="CG212" s="75"/>
      <c r="CH212" s="75"/>
      <c r="CI212" s="75"/>
      <c r="CJ212" s="75"/>
      <c r="CK212" s="75"/>
      <c r="CL212" s="75"/>
    </row>
    <row r="213" spans="1:90" ht="12.75">
      <c r="A213" s="40" t="s">
        <v>53</v>
      </c>
      <c r="B213" s="41">
        <v>25000</v>
      </c>
      <c r="C213" s="41"/>
      <c r="D213" s="41">
        <f>SUM(B213:C213)</f>
        <v>25000</v>
      </c>
      <c r="E213" s="41"/>
      <c r="F213" s="70"/>
      <c r="N213" s="41"/>
      <c r="O213" s="73"/>
      <c r="P213" s="73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</row>
    <row r="214" spans="1:90" s="39" customFormat="1" ht="12.75">
      <c r="A214" s="37" t="s">
        <v>1</v>
      </c>
      <c r="B214" s="38">
        <f>B215</f>
        <v>1000</v>
      </c>
      <c r="C214" s="38">
        <f>C215</f>
        <v>0</v>
      </c>
      <c r="D214" s="38">
        <f>D215</f>
        <v>1000</v>
      </c>
      <c r="E214" s="38"/>
      <c r="F214" s="71"/>
      <c r="G214" s="56"/>
      <c r="H214" s="56"/>
      <c r="I214" s="56"/>
      <c r="J214" s="56"/>
      <c r="K214" s="56"/>
      <c r="L214" s="28"/>
      <c r="M214" s="56"/>
      <c r="N214" s="38">
        <f>N215</f>
        <v>0</v>
      </c>
      <c r="O214" s="74"/>
      <c r="P214" s="74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5"/>
      <c r="BG214" s="75"/>
      <c r="BH214" s="75"/>
      <c r="BI214" s="75"/>
      <c r="BJ214" s="75"/>
      <c r="BK214" s="75"/>
      <c r="BL214" s="75"/>
      <c r="BM214" s="75"/>
      <c r="BN214" s="75"/>
      <c r="BO214" s="75"/>
      <c r="BP214" s="75"/>
      <c r="BQ214" s="75"/>
      <c r="BR214" s="75"/>
      <c r="BS214" s="75"/>
      <c r="BT214" s="75"/>
      <c r="BU214" s="75"/>
      <c r="BV214" s="75"/>
      <c r="BW214" s="75"/>
      <c r="BX214" s="75"/>
      <c r="BY214" s="75"/>
      <c r="BZ214" s="75"/>
      <c r="CA214" s="75"/>
      <c r="CB214" s="75"/>
      <c r="CC214" s="75"/>
      <c r="CD214" s="75"/>
      <c r="CE214" s="75"/>
      <c r="CF214" s="75"/>
      <c r="CG214" s="75"/>
      <c r="CH214" s="75"/>
      <c r="CI214" s="75"/>
      <c r="CJ214" s="75"/>
      <c r="CK214" s="75"/>
      <c r="CL214" s="75"/>
    </row>
    <row r="215" spans="1:90" ht="12.75">
      <c r="A215" s="40" t="s">
        <v>5</v>
      </c>
      <c r="B215" s="41">
        <v>1000</v>
      </c>
      <c r="C215" s="41"/>
      <c r="D215" s="41">
        <f>SUM(B215:C215)</f>
        <v>1000</v>
      </c>
      <c r="E215" s="41"/>
      <c r="F215" s="70"/>
      <c r="N215" s="41"/>
      <c r="O215" s="73"/>
      <c r="P215" s="73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</row>
    <row r="216" spans="1:90" s="39" customFormat="1" ht="12.75">
      <c r="A216" s="37" t="s">
        <v>17</v>
      </c>
      <c r="B216" s="38">
        <f>+B217</f>
        <v>1000</v>
      </c>
      <c r="C216" s="38">
        <f>+C217</f>
        <v>0</v>
      </c>
      <c r="D216" s="38">
        <f>+D217</f>
        <v>1000</v>
      </c>
      <c r="E216" s="38"/>
      <c r="F216" s="71"/>
      <c r="G216" s="56"/>
      <c r="H216" s="56"/>
      <c r="I216" s="56"/>
      <c r="J216" s="56"/>
      <c r="K216" s="56"/>
      <c r="L216" s="28"/>
      <c r="M216" s="56"/>
      <c r="N216" s="38">
        <f>+N217</f>
        <v>0</v>
      </c>
      <c r="O216" s="74"/>
      <c r="P216" s="74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5"/>
      <c r="BG216" s="75"/>
      <c r="BH216" s="75"/>
      <c r="BI216" s="75"/>
      <c r="BJ216" s="75"/>
      <c r="BK216" s="75"/>
      <c r="BL216" s="75"/>
      <c r="BM216" s="75"/>
      <c r="BN216" s="75"/>
      <c r="BO216" s="75"/>
      <c r="BP216" s="75"/>
      <c r="BQ216" s="75"/>
      <c r="BR216" s="75"/>
      <c r="BS216" s="75"/>
      <c r="BT216" s="75"/>
      <c r="BU216" s="75"/>
      <c r="BV216" s="75"/>
      <c r="BW216" s="75"/>
      <c r="BX216" s="75"/>
      <c r="BY216" s="75"/>
      <c r="BZ216" s="75"/>
      <c r="CA216" s="75"/>
      <c r="CB216" s="75"/>
      <c r="CC216" s="75"/>
      <c r="CD216" s="75"/>
      <c r="CE216" s="75"/>
      <c r="CF216" s="75"/>
      <c r="CG216" s="75"/>
      <c r="CH216" s="75"/>
      <c r="CI216" s="75"/>
      <c r="CJ216" s="75"/>
      <c r="CK216" s="75"/>
      <c r="CL216" s="75"/>
    </row>
    <row r="217" spans="1:90" ht="12.75">
      <c r="A217" s="40" t="s">
        <v>27</v>
      </c>
      <c r="B217" s="41">
        <v>1000</v>
      </c>
      <c r="C217" s="41"/>
      <c r="D217" s="41">
        <f>SUM(B217:C217)</f>
        <v>1000</v>
      </c>
      <c r="E217" s="41"/>
      <c r="F217" s="70"/>
      <c r="N217" s="41"/>
      <c r="O217" s="73"/>
      <c r="P217" s="73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</row>
    <row r="218" spans="1:90" s="39" customFormat="1" ht="12.75">
      <c r="A218" s="44" t="s">
        <v>55</v>
      </c>
      <c r="B218" s="45">
        <f>+B219+B233</f>
        <v>376000</v>
      </c>
      <c r="C218" s="45">
        <f>+C219+C233</f>
        <v>0</v>
      </c>
      <c r="D218" s="45">
        <f>+D219+D233</f>
        <v>376000</v>
      </c>
      <c r="E218" s="45"/>
      <c r="F218" s="71"/>
      <c r="G218" s="56">
        <f>B219</f>
        <v>105000</v>
      </c>
      <c r="H218" s="57"/>
      <c r="I218" s="57"/>
      <c r="J218" s="56">
        <f>B233</f>
        <v>271000</v>
      </c>
      <c r="K218" s="57"/>
      <c r="L218" s="66"/>
      <c r="M218" s="57"/>
      <c r="N218" s="45">
        <f>+N219+N233</f>
        <v>0</v>
      </c>
      <c r="O218" s="74"/>
      <c r="P218" s="74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  <c r="BB218" s="75"/>
      <c r="BC218" s="75"/>
      <c r="BD218" s="75"/>
      <c r="BE218" s="75"/>
      <c r="BF218" s="75"/>
      <c r="BG218" s="75"/>
      <c r="BH218" s="75"/>
      <c r="BI218" s="75"/>
      <c r="BJ218" s="75"/>
      <c r="BK218" s="75"/>
      <c r="BL218" s="75"/>
      <c r="BM218" s="75"/>
      <c r="BN218" s="75"/>
      <c r="BO218" s="75"/>
      <c r="BP218" s="75"/>
      <c r="BQ218" s="75"/>
      <c r="BR218" s="75"/>
      <c r="BS218" s="75"/>
      <c r="BT218" s="75"/>
      <c r="BU218" s="75"/>
      <c r="BV218" s="75"/>
      <c r="BW218" s="75"/>
      <c r="BX218" s="75"/>
      <c r="BY218" s="75"/>
      <c r="BZ218" s="75"/>
      <c r="CA218" s="75"/>
      <c r="CB218" s="75"/>
      <c r="CC218" s="75"/>
      <c r="CD218" s="75"/>
      <c r="CE218" s="75"/>
      <c r="CF218" s="75"/>
      <c r="CG218" s="75"/>
      <c r="CH218" s="75"/>
      <c r="CI218" s="75"/>
      <c r="CJ218" s="75"/>
      <c r="CK218" s="75"/>
      <c r="CL218" s="75"/>
    </row>
    <row r="219" spans="1:90" s="39" customFormat="1" ht="15.75" customHeight="1">
      <c r="A219" s="35" t="s">
        <v>64</v>
      </c>
      <c r="B219" s="36">
        <f>+B220+B222+B226+B228+B231</f>
        <v>105000</v>
      </c>
      <c r="C219" s="36">
        <f>+C220+C222+C226+C228+C231</f>
        <v>0</v>
      </c>
      <c r="D219" s="36">
        <f>+D220+D222+D226+D228+D231</f>
        <v>105000</v>
      </c>
      <c r="E219" s="36"/>
      <c r="F219" s="71"/>
      <c r="G219" s="56"/>
      <c r="H219" s="56"/>
      <c r="I219" s="56"/>
      <c r="J219" s="56"/>
      <c r="K219" s="56"/>
      <c r="L219" s="28"/>
      <c r="M219" s="56"/>
      <c r="N219" s="36">
        <f>+N220+N222+N226+N228+N231</f>
        <v>0</v>
      </c>
      <c r="O219" s="74"/>
      <c r="P219" s="74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5"/>
      <c r="BD219" s="75"/>
      <c r="BE219" s="75"/>
      <c r="BF219" s="75"/>
      <c r="BG219" s="75"/>
      <c r="BH219" s="75"/>
      <c r="BI219" s="75"/>
      <c r="BJ219" s="75"/>
      <c r="BK219" s="75"/>
      <c r="BL219" s="75"/>
      <c r="BM219" s="75"/>
      <c r="BN219" s="75"/>
      <c r="BO219" s="75"/>
      <c r="BP219" s="75"/>
      <c r="BQ219" s="75"/>
      <c r="BR219" s="75"/>
      <c r="BS219" s="75"/>
      <c r="BT219" s="75"/>
      <c r="BU219" s="75"/>
      <c r="BV219" s="75"/>
      <c r="BW219" s="75"/>
      <c r="BX219" s="75"/>
      <c r="BY219" s="75"/>
      <c r="BZ219" s="75"/>
      <c r="CA219" s="75"/>
      <c r="CB219" s="75"/>
      <c r="CC219" s="75"/>
      <c r="CD219" s="75"/>
      <c r="CE219" s="75"/>
      <c r="CF219" s="75"/>
      <c r="CG219" s="75"/>
      <c r="CH219" s="75"/>
      <c r="CI219" s="75"/>
      <c r="CJ219" s="75"/>
      <c r="CK219" s="75"/>
      <c r="CL219" s="75"/>
    </row>
    <row r="220" spans="1:90" s="39" customFormat="1" ht="12.75">
      <c r="A220" s="37" t="s">
        <v>46</v>
      </c>
      <c r="B220" s="38">
        <f>+B221</f>
        <v>64000</v>
      </c>
      <c r="C220" s="38">
        <f>+C221</f>
        <v>0</v>
      </c>
      <c r="D220" s="38">
        <f>+D221</f>
        <v>64000</v>
      </c>
      <c r="E220" s="38"/>
      <c r="F220" s="71"/>
      <c r="G220" s="56"/>
      <c r="H220" s="56"/>
      <c r="I220" s="56"/>
      <c r="J220" s="56"/>
      <c r="K220" s="56"/>
      <c r="L220" s="28"/>
      <c r="M220" s="56"/>
      <c r="N220" s="38">
        <f>+N221</f>
        <v>0</v>
      </c>
      <c r="O220" s="74"/>
      <c r="P220" s="74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5"/>
      <c r="BD220" s="75"/>
      <c r="BE220" s="75"/>
      <c r="BF220" s="75"/>
      <c r="BG220" s="75"/>
      <c r="BH220" s="75"/>
      <c r="BI220" s="75"/>
      <c r="BJ220" s="75"/>
      <c r="BK220" s="75"/>
      <c r="BL220" s="75"/>
      <c r="BM220" s="75"/>
      <c r="BN220" s="75"/>
      <c r="BO220" s="75"/>
      <c r="BP220" s="75"/>
      <c r="BQ220" s="75"/>
      <c r="BR220" s="75"/>
      <c r="BS220" s="75"/>
      <c r="BT220" s="75"/>
      <c r="BU220" s="75"/>
      <c r="BV220" s="75"/>
      <c r="BW220" s="75"/>
      <c r="BX220" s="75"/>
      <c r="BY220" s="75"/>
      <c r="BZ220" s="75"/>
      <c r="CA220" s="75"/>
      <c r="CB220" s="75"/>
      <c r="CC220" s="75"/>
      <c r="CD220" s="75"/>
      <c r="CE220" s="75"/>
      <c r="CF220" s="75"/>
      <c r="CG220" s="75"/>
      <c r="CH220" s="75"/>
      <c r="CI220" s="75"/>
      <c r="CJ220" s="75"/>
      <c r="CK220" s="75"/>
      <c r="CL220" s="75"/>
    </row>
    <row r="221" spans="1:90" ht="12.75">
      <c r="A221" s="40" t="s">
        <v>47</v>
      </c>
      <c r="B221" s="41">
        <v>64000</v>
      </c>
      <c r="C221" s="41"/>
      <c r="D221" s="41">
        <f>SUM(B221:C221)</f>
        <v>64000</v>
      </c>
      <c r="E221" s="41"/>
      <c r="F221" s="70"/>
      <c r="N221" s="41"/>
      <c r="O221" s="73"/>
      <c r="P221" s="73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</row>
    <row r="222" spans="1:90" s="39" customFormat="1" ht="12.75">
      <c r="A222" s="37" t="s">
        <v>48</v>
      </c>
      <c r="B222" s="38">
        <f>SUM(B223:B225)</f>
        <v>21000</v>
      </c>
      <c r="C222" s="38">
        <f>SUM(C223:C225)</f>
        <v>0</v>
      </c>
      <c r="D222" s="38">
        <f>SUM(D223:D225)</f>
        <v>21000</v>
      </c>
      <c r="E222" s="38"/>
      <c r="F222" s="71"/>
      <c r="G222" s="56"/>
      <c r="H222" s="56"/>
      <c r="I222" s="56"/>
      <c r="J222" s="56"/>
      <c r="K222" s="56"/>
      <c r="L222" s="28"/>
      <c r="M222" s="56"/>
      <c r="N222" s="38">
        <f>SUM(N223:N225)</f>
        <v>0</v>
      </c>
      <c r="O222" s="74"/>
      <c r="P222" s="74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5"/>
      <c r="CA222" s="75"/>
      <c r="CB222" s="75"/>
      <c r="CC222" s="75"/>
      <c r="CD222" s="75"/>
      <c r="CE222" s="75"/>
      <c r="CF222" s="75"/>
      <c r="CG222" s="75"/>
      <c r="CH222" s="75"/>
      <c r="CI222" s="75"/>
      <c r="CJ222" s="75"/>
      <c r="CK222" s="75"/>
      <c r="CL222" s="75"/>
    </row>
    <row r="223" spans="1:90" ht="12.75">
      <c r="A223" s="40" t="s">
        <v>49</v>
      </c>
      <c r="B223" s="41">
        <v>0</v>
      </c>
      <c r="C223" s="41"/>
      <c r="D223" s="41">
        <f>SUM(B223:C223)</f>
        <v>0</v>
      </c>
      <c r="E223" s="41"/>
      <c r="F223" s="70"/>
      <c r="N223" s="41"/>
      <c r="O223" s="73"/>
      <c r="P223" s="73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</row>
    <row r="224" spans="1:90" ht="12.75">
      <c r="A224" s="40" t="s">
        <v>212</v>
      </c>
      <c r="B224" s="41">
        <v>18000</v>
      </c>
      <c r="C224" s="41"/>
      <c r="D224" s="41">
        <f>SUM(B224:C224)</f>
        <v>18000</v>
      </c>
      <c r="E224" s="41"/>
      <c r="F224" s="70"/>
      <c r="N224" s="41"/>
      <c r="O224" s="73"/>
      <c r="P224" s="73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</row>
    <row r="225" spans="1:90" ht="12.75">
      <c r="A225" s="40" t="s">
        <v>71</v>
      </c>
      <c r="B225" s="41">
        <v>3000</v>
      </c>
      <c r="C225" s="41"/>
      <c r="D225" s="41">
        <f>SUM(B225:C225)</f>
        <v>3000</v>
      </c>
      <c r="E225" s="41"/>
      <c r="F225" s="70"/>
      <c r="N225" s="41"/>
      <c r="O225" s="73"/>
      <c r="P225" s="73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</row>
    <row r="226" spans="1:90" s="39" customFormat="1" ht="12.75">
      <c r="A226" s="37" t="s">
        <v>52</v>
      </c>
      <c r="B226" s="38">
        <f>SUM(B227:B227)</f>
        <v>11000</v>
      </c>
      <c r="C226" s="38">
        <f>SUM(C227:C227)</f>
        <v>0</v>
      </c>
      <c r="D226" s="38">
        <f>SUM(D227:D227)</f>
        <v>11000</v>
      </c>
      <c r="E226" s="38"/>
      <c r="F226" s="71"/>
      <c r="G226" s="56"/>
      <c r="H226" s="56"/>
      <c r="I226" s="56"/>
      <c r="J226" s="56"/>
      <c r="K226" s="56"/>
      <c r="L226" s="28"/>
      <c r="M226" s="56"/>
      <c r="N226" s="38">
        <f>SUM(N227:N227)</f>
        <v>0</v>
      </c>
      <c r="O226" s="74"/>
      <c r="P226" s="74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  <c r="BE226" s="75"/>
      <c r="BF226" s="75"/>
      <c r="BG226" s="75"/>
      <c r="BH226" s="75"/>
      <c r="BI226" s="75"/>
      <c r="BJ226" s="75"/>
      <c r="BK226" s="75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75"/>
      <c r="BX226" s="75"/>
      <c r="BY226" s="75"/>
      <c r="BZ226" s="75"/>
      <c r="CA226" s="75"/>
      <c r="CB226" s="75"/>
      <c r="CC226" s="75"/>
      <c r="CD226" s="75"/>
      <c r="CE226" s="75"/>
      <c r="CF226" s="75"/>
      <c r="CG226" s="75"/>
      <c r="CH226" s="75"/>
      <c r="CI226" s="75"/>
      <c r="CJ226" s="75"/>
      <c r="CK226" s="75"/>
      <c r="CL226" s="75"/>
    </row>
    <row r="227" spans="1:90" ht="12.75">
      <c r="A227" s="40" t="s">
        <v>213</v>
      </c>
      <c r="B227" s="41">
        <v>11000</v>
      </c>
      <c r="C227" s="41"/>
      <c r="D227" s="41">
        <f>SUM(B227:C227)</f>
        <v>11000</v>
      </c>
      <c r="E227" s="41"/>
      <c r="F227" s="70"/>
      <c r="N227" s="41"/>
      <c r="O227" s="73"/>
      <c r="P227" s="73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</row>
    <row r="228" spans="1:90" s="39" customFormat="1" ht="12.75">
      <c r="A228" s="37" t="s">
        <v>1</v>
      </c>
      <c r="B228" s="38">
        <f>SUM(B229:B230)</f>
        <v>7000</v>
      </c>
      <c r="C228" s="38">
        <f>SUM(C229:C230)</f>
        <v>0</v>
      </c>
      <c r="D228" s="38">
        <f>SUM(D229:D230)</f>
        <v>7000</v>
      </c>
      <c r="E228" s="38"/>
      <c r="F228" s="71"/>
      <c r="G228" s="56"/>
      <c r="H228" s="56"/>
      <c r="I228" s="56"/>
      <c r="J228" s="56"/>
      <c r="K228" s="56"/>
      <c r="L228" s="28"/>
      <c r="M228" s="56"/>
      <c r="N228" s="38">
        <f>SUM(N229:N230)</f>
        <v>0</v>
      </c>
      <c r="O228" s="74"/>
      <c r="P228" s="74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  <c r="BI228" s="75"/>
      <c r="BJ228" s="75"/>
      <c r="BK228" s="75"/>
      <c r="BL228" s="75"/>
      <c r="BM228" s="75"/>
      <c r="BN228" s="75"/>
      <c r="BO228" s="75"/>
      <c r="BP228" s="75"/>
      <c r="BQ228" s="75"/>
      <c r="BR228" s="75"/>
      <c r="BS228" s="75"/>
      <c r="BT228" s="75"/>
      <c r="BU228" s="75"/>
      <c r="BV228" s="75"/>
      <c r="BW228" s="75"/>
      <c r="BX228" s="75"/>
      <c r="BY228" s="75"/>
      <c r="BZ228" s="75"/>
      <c r="CA228" s="75"/>
      <c r="CB228" s="75"/>
      <c r="CC228" s="75"/>
      <c r="CD228" s="75"/>
      <c r="CE228" s="75"/>
      <c r="CF228" s="75"/>
      <c r="CG228" s="75"/>
      <c r="CH228" s="75"/>
      <c r="CI228" s="75"/>
      <c r="CJ228" s="75"/>
      <c r="CK228" s="75"/>
      <c r="CL228" s="75"/>
    </row>
    <row r="229" spans="1:90" ht="12.75">
      <c r="A229" s="40" t="s">
        <v>56</v>
      </c>
      <c r="B229" s="41">
        <v>2000</v>
      </c>
      <c r="C229" s="41"/>
      <c r="D229" s="41">
        <f>SUM(B229:C229)</f>
        <v>2000</v>
      </c>
      <c r="E229" s="41"/>
      <c r="F229" s="70"/>
      <c r="N229" s="41"/>
      <c r="O229" s="73"/>
      <c r="P229" s="73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</row>
    <row r="230" spans="1:90" ht="12.75">
      <c r="A230" s="40" t="s">
        <v>5</v>
      </c>
      <c r="B230" s="41">
        <v>5000</v>
      </c>
      <c r="C230" s="41"/>
      <c r="D230" s="41">
        <f>SUM(B230:C230)</f>
        <v>5000</v>
      </c>
      <c r="E230" s="41"/>
      <c r="F230" s="70"/>
      <c r="N230" s="41"/>
      <c r="O230" s="73"/>
      <c r="P230" s="73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</row>
    <row r="231" spans="1:90" s="39" customFormat="1" ht="12.75">
      <c r="A231" s="37" t="s">
        <v>17</v>
      </c>
      <c r="B231" s="38">
        <f>+B232</f>
        <v>2000</v>
      </c>
      <c r="C231" s="38">
        <f>+C232</f>
        <v>0</v>
      </c>
      <c r="D231" s="38">
        <f>+D232</f>
        <v>2000</v>
      </c>
      <c r="E231" s="38"/>
      <c r="F231" s="71"/>
      <c r="G231" s="56"/>
      <c r="H231" s="56"/>
      <c r="I231" s="56"/>
      <c r="J231" s="56"/>
      <c r="K231" s="56"/>
      <c r="L231" s="28"/>
      <c r="M231" s="56"/>
      <c r="N231" s="38">
        <f>+N232</f>
        <v>0</v>
      </c>
      <c r="O231" s="74"/>
      <c r="P231" s="74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5"/>
      <c r="BL231" s="75"/>
      <c r="BM231" s="75"/>
      <c r="BN231" s="75"/>
      <c r="BO231" s="75"/>
      <c r="BP231" s="75"/>
      <c r="BQ231" s="75"/>
      <c r="BR231" s="75"/>
      <c r="BS231" s="75"/>
      <c r="BT231" s="75"/>
      <c r="BU231" s="75"/>
      <c r="BV231" s="75"/>
      <c r="BW231" s="75"/>
      <c r="BX231" s="75"/>
      <c r="BY231" s="75"/>
      <c r="BZ231" s="75"/>
      <c r="CA231" s="75"/>
      <c r="CB231" s="75"/>
      <c r="CC231" s="75"/>
      <c r="CD231" s="75"/>
      <c r="CE231" s="75"/>
      <c r="CF231" s="75"/>
      <c r="CG231" s="75"/>
      <c r="CH231" s="75"/>
      <c r="CI231" s="75"/>
      <c r="CJ231" s="75"/>
      <c r="CK231" s="75"/>
      <c r="CL231" s="75"/>
    </row>
    <row r="232" spans="1:90" ht="12.75">
      <c r="A232" s="40" t="s">
        <v>27</v>
      </c>
      <c r="B232" s="41">
        <v>2000</v>
      </c>
      <c r="C232" s="41"/>
      <c r="D232" s="41">
        <f>SUM(B232:C232)</f>
        <v>2000</v>
      </c>
      <c r="E232" s="41"/>
      <c r="F232" s="70"/>
      <c r="N232" s="41"/>
      <c r="O232" s="73"/>
      <c r="P232" s="73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</row>
    <row r="233" spans="1:90" s="39" customFormat="1" ht="12.75">
      <c r="A233" s="35" t="s">
        <v>70</v>
      </c>
      <c r="B233" s="36">
        <f>+B234+B236+B240+B242+B245</f>
        <v>271000</v>
      </c>
      <c r="C233" s="36">
        <f>+C234+C236+C240+C242+C245</f>
        <v>0</v>
      </c>
      <c r="D233" s="36">
        <f>+D234+D236+D240+D242+D245</f>
        <v>271000</v>
      </c>
      <c r="E233" s="36"/>
      <c r="F233" s="71"/>
      <c r="G233" s="56"/>
      <c r="H233" s="56"/>
      <c r="I233" s="56"/>
      <c r="J233" s="56"/>
      <c r="K233" s="56"/>
      <c r="L233" s="28"/>
      <c r="M233" s="56"/>
      <c r="N233" s="36">
        <f>+N234+N236+N240+N242+N245</f>
        <v>0</v>
      </c>
      <c r="O233" s="74"/>
      <c r="P233" s="74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5"/>
      <c r="BL233" s="75"/>
      <c r="BM233" s="75"/>
      <c r="BN233" s="75"/>
      <c r="BO233" s="75"/>
      <c r="BP233" s="75"/>
      <c r="BQ233" s="75"/>
      <c r="BR233" s="75"/>
      <c r="BS233" s="75"/>
      <c r="BT233" s="75"/>
      <c r="BU233" s="75"/>
      <c r="BV233" s="75"/>
      <c r="BW233" s="75"/>
      <c r="BX233" s="75"/>
      <c r="BY233" s="75"/>
      <c r="BZ233" s="75"/>
      <c r="CA233" s="75"/>
      <c r="CB233" s="75"/>
      <c r="CC233" s="75"/>
      <c r="CD233" s="75"/>
      <c r="CE233" s="75"/>
      <c r="CF233" s="75"/>
      <c r="CG233" s="75"/>
      <c r="CH233" s="75"/>
      <c r="CI233" s="75"/>
      <c r="CJ233" s="75"/>
      <c r="CK233" s="75"/>
      <c r="CL233" s="75"/>
    </row>
    <row r="234" spans="1:90" s="39" customFormat="1" ht="12.75">
      <c r="A234" s="37" t="s">
        <v>46</v>
      </c>
      <c r="B234" s="38">
        <f>+B235</f>
        <v>209000</v>
      </c>
      <c r="C234" s="38">
        <f>+C235</f>
        <v>0</v>
      </c>
      <c r="D234" s="38">
        <f>+D235</f>
        <v>209000</v>
      </c>
      <c r="E234" s="38"/>
      <c r="F234" s="71"/>
      <c r="G234" s="56"/>
      <c r="H234" s="56"/>
      <c r="I234" s="56"/>
      <c r="J234" s="56"/>
      <c r="K234" s="56"/>
      <c r="L234" s="28"/>
      <c r="M234" s="56"/>
      <c r="N234" s="38">
        <f>+N235</f>
        <v>0</v>
      </c>
      <c r="O234" s="74"/>
      <c r="P234" s="74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5"/>
      <c r="BL234" s="75"/>
      <c r="BM234" s="75"/>
      <c r="BN234" s="75"/>
      <c r="BO234" s="75"/>
      <c r="BP234" s="75"/>
      <c r="BQ234" s="75"/>
      <c r="BR234" s="75"/>
      <c r="BS234" s="75"/>
      <c r="BT234" s="75"/>
      <c r="BU234" s="75"/>
      <c r="BV234" s="75"/>
      <c r="BW234" s="75"/>
      <c r="BX234" s="75"/>
      <c r="BY234" s="75"/>
      <c r="BZ234" s="75"/>
      <c r="CA234" s="75"/>
      <c r="CB234" s="75"/>
      <c r="CC234" s="75"/>
      <c r="CD234" s="75"/>
      <c r="CE234" s="75"/>
      <c r="CF234" s="75"/>
      <c r="CG234" s="75"/>
      <c r="CH234" s="75"/>
      <c r="CI234" s="75"/>
      <c r="CJ234" s="75"/>
      <c r="CK234" s="75"/>
      <c r="CL234" s="75"/>
    </row>
    <row r="235" spans="1:90" ht="12.75">
      <c r="A235" s="40" t="s">
        <v>47</v>
      </c>
      <c r="B235" s="41">
        <v>209000</v>
      </c>
      <c r="C235" s="41"/>
      <c r="D235" s="41">
        <f>SUM(B235:C235)</f>
        <v>209000</v>
      </c>
      <c r="E235" s="41"/>
      <c r="F235" s="70"/>
      <c r="N235" s="41"/>
      <c r="O235" s="73"/>
      <c r="P235" s="73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</row>
    <row r="236" spans="1:90" s="39" customFormat="1" ht="12.75">
      <c r="A236" s="37" t="s">
        <v>48</v>
      </c>
      <c r="B236" s="38">
        <f>SUM(B237:B239)</f>
        <v>9000</v>
      </c>
      <c r="C236" s="38">
        <f>SUM(C237:C239)</f>
        <v>0</v>
      </c>
      <c r="D236" s="38">
        <f>SUM(D237:D239)</f>
        <v>9000</v>
      </c>
      <c r="E236" s="38"/>
      <c r="F236" s="71"/>
      <c r="G236" s="56"/>
      <c r="H236" s="56"/>
      <c r="I236" s="56"/>
      <c r="J236" s="56"/>
      <c r="K236" s="56"/>
      <c r="L236" s="28"/>
      <c r="M236" s="56"/>
      <c r="N236" s="38">
        <f>SUM(N237:N239)</f>
        <v>0</v>
      </c>
      <c r="O236" s="74"/>
      <c r="P236" s="74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  <c r="AY236" s="75"/>
      <c r="AZ236" s="75"/>
      <c r="BA236" s="75"/>
      <c r="BB236" s="75"/>
      <c r="BC236" s="75"/>
      <c r="BD236" s="75"/>
      <c r="BE236" s="75"/>
      <c r="BF236" s="75"/>
      <c r="BG236" s="75"/>
      <c r="BH236" s="75"/>
      <c r="BI236" s="75"/>
      <c r="BJ236" s="75"/>
      <c r="BK236" s="75"/>
      <c r="BL236" s="75"/>
      <c r="BM236" s="75"/>
      <c r="BN236" s="75"/>
      <c r="BO236" s="75"/>
      <c r="BP236" s="75"/>
      <c r="BQ236" s="75"/>
      <c r="BR236" s="75"/>
      <c r="BS236" s="75"/>
      <c r="BT236" s="75"/>
      <c r="BU236" s="75"/>
      <c r="BV236" s="75"/>
      <c r="BW236" s="75"/>
      <c r="BX236" s="75"/>
      <c r="BY236" s="75"/>
      <c r="BZ236" s="75"/>
      <c r="CA236" s="75"/>
      <c r="CB236" s="75"/>
      <c r="CC236" s="75"/>
      <c r="CD236" s="75"/>
      <c r="CE236" s="75"/>
      <c r="CF236" s="75"/>
      <c r="CG236" s="75"/>
      <c r="CH236" s="75"/>
      <c r="CI236" s="75"/>
      <c r="CJ236" s="75"/>
      <c r="CK236" s="75"/>
      <c r="CL236" s="75"/>
    </row>
    <row r="237" spans="1:90" ht="12.75">
      <c r="A237" s="40" t="s">
        <v>49</v>
      </c>
      <c r="B237" s="41">
        <v>0</v>
      </c>
      <c r="C237" s="41"/>
      <c r="D237" s="41">
        <f>SUM(B237:C237)</f>
        <v>0</v>
      </c>
      <c r="E237" s="41"/>
      <c r="F237" s="70"/>
      <c r="N237" s="41"/>
      <c r="O237" s="73"/>
      <c r="P237" s="73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</row>
    <row r="238" spans="1:90" ht="12.75">
      <c r="A238" s="40" t="s">
        <v>212</v>
      </c>
      <c r="B238" s="41">
        <v>0</v>
      </c>
      <c r="C238" s="41"/>
      <c r="D238" s="41">
        <f>SUM(B238:C238)</f>
        <v>0</v>
      </c>
      <c r="E238" s="41"/>
      <c r="F238" s="70"/>
      <c r="N238" s="41"/>
      <c r="O238" s="73"/>
      <c r="P238" s="73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</row>
    <row r="239" spans="1:90" ht="12.75">
      <c r="A239" s="40" t="s">
        <v>71</v>
      </c>
      <c r="B239" s="41">
        <v>9000</v>
      </c>
      <c r="C239" s="41"/>
      <c r="D239" s="41">
        <f>SUM(B239:C239)</f>
        <v>9000</v>
      </c>
      <c r="E239" s="41"/>
      <c r="F239" s="70"/>
      <c r="N239" s="41"/>
      <c r="O239" s="73"/>
      <c r="P239" s="73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</row>
    <row r="240" spans="1:90" s="39" customFormat="1" ht="12.75">
      <c r="A240" s="37" t="s">
        <v>52</v>
      </c>
      <c r="B240" s="38">
        <f>SUM(B241:B241)</f>
        <v>35000</v>
      </c>
      <c r="C240" s="38">
        <f>SUM(C241:C241)</f>
        <v>0</v>
      </c>
      <c r="D240" s="38">
        <f>SUM(D241:D241)</f>
        <v>35000</v>
      </c>
      <c r="E240" s="38"/>
      <c r="F240" s="71"/>
      <c r="G240" s="56"/>
      <c r="H240" s="56"/>
      <c r="I240" s="56"/>
      <c r="J240" s="56"/>
      <c r="K240" s="56"/>
      <c r="L240" s="28"/>
      <c r="M240" s="56"/>
      <c r="N240" s="38">
        <f>SUM(N241:N241)</f>
        <v>0</v>
      </c>
      <c r="O240" s="74"/>
      <c r="P240" s="74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75"/>
      <c r="BG240" s="75"/>
      <c r="BH240" s="75"/>
      <c r="BI240" s="75"/>
      <c r="BJ240" s="75"/>
      <c r="BK240" s="75"/>
      <c r="BL240" s="75"/>
      <c r="BM240" s="75"/>
      <c r="BN240" s="75"/>
      <c r="BO240" s="75"/>
      <c r="BP240" s="75"/>
      <c r="BQ240" s="75"/>
      <c r="BR240" s="75"/>
      <c r="BS240" s="75"/>
      <c r="BT240" s="75"/>
      <c r="BU240" s="75"/>
      <c r="BV240" s="75"/>
      <c r="BW240" s="75"/>
      <c r="BX240" s="75"/>
      <c r="BY240" s="75"/>
      <c r="BZ240" s="75"/>
      <c r="CA240" s="75"/>
      <c r="CB240" s="75"/>
      <c r="CC240" s="75"/>
      <c r="CD240" s="75"/>
      <c r="CE240" s="75"/>
      <c r="CF240" s="75"/>
      <c r="CG240" s="75"/>
      <c r="CH240" s="75"/>
      <c r="CI240" s="75"/>
      <c r="CJ240" s="75"/>
      <c r="CK240" s="75"/>
      <c r="CL240" s="75"/>
    </row>
    <row r="241" spans="1:90" ht="12.75">
      <c r="A241" s="40" t="s">
        <v>53</v>
      </c>
      <c r="B241" s="41">
        <v>35000</v>
      </c>
      <c r="C241" s="41"/>
      <c r="D241" s="41">
        <f>SUM(B241:C241)</f>
        <v>35000</v>
      </c>
      <c r="E241" s="41"/>
      <c r="F241" s="70"/>
      <c r="N241" s="41"/>
      <c r="O241" s="73"/>
      <c r="P241" s="73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</row>
    <row r="242" spans="1:90" s="39" customFormat="1" ht="12.75">
      <c r="A242" s="37" t="s">
        <v>1</v>
      </c>
      <c r="B242" s="38">
        <f>SUM(B243:B244)</f>
        <v>13000</v>
      </c>
      <c r="C242" s="38">
        <f>SUM(C243:C244)</f>
        <v>0</v>
      </c>
      <c r="D242" s="38">
        <f>SUM(D243:D244)</f>
        <v>13000</v>
      </c>
      <c r="E242" s="38"/>
      <c r="F242" s="71"/>
      <c r="G242" s="56"/>
      <c r="H242" s="56"/>
      <c r="I242" s="56"/>
      <c r="J242" s="56"/>
      <c r="K242" s="56"/>
      <c r="L242" s="28"/>
      <c r="M242" s="56"/>
      <c r="N242" s="38">
        <f>SUM(N243:N244)</f>
        <v>0</v>
      </c>
      <c r="O242" s="74"/>
      <c r="P242" s="74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5"/>
      <c r="BE242" s="75"/>
      <c r="BF242" s="75"/>
      <c r="BG242" s="75"/>
      <c r="BH242" s="75"/>
      <c r="BI242" s="75"/>
      <c r="BJ242" s="75"/>
      <c r="BK242" s="75"/>
      <c r="BL242" s="75"/>
      <c r="BM242" s="75"/>
      <c r="BN242" s="75"/>
      <c r="BO242" s="75"/>
      <c r="BP242" s="75"/>
      <c r="BQ242" s="75"/>
      <c r="BR242" s="75"/>
      <c r="BS242" s="75"/>
      <c r="BT242" s="75"/>
      <c r="BU242" s="75"/>
      <c r="BV242" s="75"/>
      <c r="BW242" s="75"/>
      <c r="BX242" s="75"/>
      <c r="BY242" s="75"/>
      <c r="BZ242" s="75"/>
      <c r="CA242" s="75"/>
      <c r="CB242" s="75"/>
      <c r="CC242" s="75"/>
      <c r="CD242" s="75"/>
      <c r="CE242" s="75"/>
      <c r="CF242" s="75"/>
      <c r="CG242" s="75"/>
      <c r="CH242" s="75"/>
      <c r="CI242" s="75"/>
      <c r="CJ242" s="75"/>
      <c r="CK242" s="75"/>
      <c r="CL242" s="75"/>
    </row>
    <row r="243" spans="1:90" ht="12.75">
      <c r="A243" s="40" t="s">
        <v>56</v>
      </c>
      <c r="B243" s="41">
        <v>2000</v>
      </c>
      <c r="C243" s="41"/>
      <c r="D243" s="41">
        <f>SUM(B243:C243)</f>
        <v>2000</v>
      </c>
      <c r="E243" s="41"/>
      <c r="F243" s="70"/>
      <c r="N243" s="41"/>
      <c r="O243" s="73"/>
      <c r="P243" s="73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</row>
    <row r="244" spans="1:90" ht="13.5" customHeight="1">
      <c r="A244" s="40" t="s">
        <v>5</v>
      </c>
      <c r="B244" s="41">
        <v>11000</v>
      </c>
      <c r="C244" s="41"/>
      <c r="D244" s="41">
        <f>SUM(B244:C244)</f>
        <v>11000</v>
      </c>
      <c r="E244" s="41"/>
      <c r="F244" s="70"/>
      <c r="N244" s="41"/>
      <c r="O244" s="73"/>
      <c r="P244" s="73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</row>
    <row r="245" spans="1:90" s="39" customFormat="1" ht="12.75">
      <c r="A245" s="37" t="s">
        <v>17</v>
      </c>
      <c r="B245" s="38">
        <f>+B246</f>
        <v>5000</v>
      </c>
      <c r="C245" s="38">
        <f>+C246</f>
        <v>0</v>
      </c>
      <c r="D245" s="38">
        <f>+D246</f>
        <v>5000</v>
      </c>
      <c r="E245" s="38"/>
      <c r="F245" s="71"/>
      <c r="G245" s="56"/>
      <c r="H245" s="56"/>
      <c r="I245" s="56"/>
      <c r="J245" s="56"/>
      <c r="K245" s="56"/>
      <c r="L245" s="28"/>
      <c r="M245" s="56"/>
      <c r="N245" s="38">
        <f>+N246</f>
        <v>0</v>
      </c>
      <c r="O245" s="74"/>
      <c r="P245" s="74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  <c r="AY245" s="75"/>
      <c r="AZ245" s="75"/>
      <c r="BA245" s="75"/>
      <c r="BB245" s="75"/>
      <c r="BC245" s="75"/>
      <c r="BD245" s="75"/>
      <c r="BE245" s="75"/>
      <c r="BF245" s="75"/>
      <c r="BG245" s="75"/>
      <c r="BH245" s="75"/>
      <c r="BI245" s="75"/>
      <c r="BJ245" s="75"/>
      <c r="BK245" s="75"/>
      <c r="BL245" s="75"/>
      <c r="BM245" s="75"/>
      <c r="BN245" s="75"/>
      <c r="BO245" s="75"/>
      <c r="BP245" s="75"/>
      <c r="BQ245" s="75"/>
      <c r="BR245" s="75"/>
      <c r="BS245" s="75"/>
      <c r="BT245" s="75"/>
      <c r="BU245" s="75"/>
      <c r="BV245" s="75"/>
      <c r="BW245" s="75"/>
      <c r="BX245" s="75"/>
      <c r="BY245" s="75"/>
      <c r="BZ245" s="75"/>
      <c r="CA245" s="75"/>
      <c r="CB245" s="75"/>
      <c r="CC245" s="75"/>
      <c r="CD245" s="75"/>
      <c r="CE245" s="75"/>
      <c r="CF245" s="75"/>
      <c r="CG245" s="75"/>
      <c r="CH245" s="75"/>
      <c r="CI245" s="75"/>
      <c r="CJ245" s="75"/>
      <c r="CK245" s="75"/>
      <c r="CL245" s="75"/>
    </row>
    <row r="246" spans="1:90" ht="12.75">
      <c r="A246" s="40" t="s">
        <v>27</v>
      </c>
      <c r="B246" s="41">
        <v>5000</v>
      </c>
      <c r="C246" s="41"/>
      <c r="D246" s="41">
        <f>SUM(B246:C246)</f>
        <v>5000</v>
      </c>
      <c r="E246" s="41"/>
      <c r="F246" s="70"/>
      <c r="N246" s="41"/>
      <c r="O246" s="73"/>
      <c r="P246" s="73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</row>
    <row r="247" spans="1:90" s="39" customFormat="1" ht="12.75">
      <c r="A247" s="44" t="s">
        <v>248</v>
      </c>
      <c r="B247" s="45">
        <f>B248+B251</f>
        <v>51000</v>
      </c>
      <c r="C247" s="45">
        <f>C248+C251</f>
        <v>-26500</v>
      </c>
      <c r="D247" s="45">
        <f>D248+D251</f>
        <v>24500</v>
      </c>
      <c r="E247" s="45"/>
      <c r="F247" s="71"/>
      <c r="G247" s="56">
        <f>B248</f>
        <v>26000</v>
      </c>
      <c r="H247" s="57"/>
      <c r="I247" s="57"/>
      <c r="J247" s="57"/>
      <c r="K247" s="57"/>
      <c r="L247" s="66"/>
      <c r="M247" s="56">
        <f>B251</f>
        <v>25000</v>
      </c>
      <c r="N247" s="45">
        <f>N248+N251</f>
        <v>0</v>
      </c>
      <c r="O247" s="74"/>
      <c r="P247" s="74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  <c r="AY247" s="75"/>
      <c r="AZ247" s="75"/>
      <c r="BA247" s="75"/>
      <c r="BB247" s="75"/>
      <c r="BC247" s="75"/>
      <c r="BD247" s="75"/>
      <c r="BE247" s="75"/>
      <c r="BF247" s="75"/>
      <c r="BG247" s="75"/>
      <c r="BH247" s="75"/>
      <c r="BI247" s="75"/>
      <c r="BJ247" s="75"/>
      <c r="BK247" s="75"/>
      <c r="BL247" s="75"/>
      <c r="BM247" s="75"/>
      <c r="BN247" s="75"/>
      <c r="BO247" s="75"/>
      <c r="BP247" s="75"/>
      <c r="BQ247" s="75"/>
      <c r="BR247" s="75"/>
      <c r="BS247" s="75"/>
      <c r="BT247" s="75"/>
      <c r="BU247" s="75"/>
      <c r="BV247" s="75"/>
      <c r="BW247" s="75"/>
      <c r="BX247" s="75"/>
      <c r="BY247" s="75"/>
      <c r="BZ247" s="75"/>
      <c r="CA247" s="75"/>
      <c r="CB247" s="75"/>
      <c r="CC247" s="75"/>
      <c r="CD247" s="75"/>
      <c r="CE247" s="75"/>
      <c r="CF247" s="75"/>
      <c r="CG247" s="75"/>
      <c r="CH247" s="75"/>
      <c r="CI247" s="75"/>
      <c r="CJ247" s="75"/>
      <c r="CK247" s="75"/>
      <c r="CL247" s="75"/>
    </row>
    <row r="248" spans="1:90" s="39" customFormat="1" ht="15.75" customHeight="1">
      <c r="A248" s="35" t="s">
        <v>64</v>
      </c>
      <c r="B248" s="36">
        <f aca="true" t="shared" si="8" ref="B248:D249">+B249</f>
        <v>26000</v>
      </c>
      <c r="C248" s="36">
        <f t="shared" si="8"/>
        <v>-18500</v>
      </c>
      <c r="D248" s="36">
        <f t="shared" si="8"/>
        <v>7500</v>
      </c>
      <c r="E248" s="36"/>
      <c r="F248" s="71"/>
      <c r="G248" s="56"/>
      <c r="H248" s="56"/>
      <c r="I248" s="56"/>
      <c r="J248" s="56"/>
      <c r="K248" s="56"/>
      <c r="L248" s="28"/>
      <c r="M248" s="56"/>
      <c r="N248" s="36">
        <f>+N249</f>
        <v>0</v>
      </c>
      <c r="O248" s="74"/>
      <c r="P248" s="74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5"/>
      <c r="BE248" s="75"/>
      <c r="BF248" s="75"/>
      <c r="BG248" s="75"/>
      <c r="BH248" s="75"/>
      <c r="BI248" s="75"/>
      <c r="BJ248" s="75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5"/>
      <c r="BY248" s="75"/>
      <c r="BZ248" s="75"/>
      <c r="CA248" s="75"/>
      <c r="CB248" s="75"/>
      <c r="CC248" s="75"/>
      <c r="CD248" s="75"/>
      <c r="CE248" s="75"/>
      <c r="CF248" s="75"/>
      <c r="CG248" s="75"/>
      <c r="CH248" s="75"/>
      <c r="CI248" s="75"/>
      <c r="CJ248" s="75"/>
      <c r="CK248" s="75"/>
      <c r="CL248" s="75"/>
    </row>
    <row r="249" spans="1:90" s="39" customFormat="1" ht="12.75">
      <c r="A249" s="37" t="s">
        <v>17</v>
      </c>
      <c r="B249" s="38">
        <f t="shared" si="8"/>
        <v>26000</v>
      </c>
      <c r="C249" s="38">
        <f t="shared" si="8"/>
        <v>-18500</v>
      </c>
      <c r="D249" s="38">
        <f t="shared" si="8"/>
        <v>7500</v>
      </c>
      <c r="E249" s="38"/>
      <c r="F249" s="71"/>
      <c r="G249" s="56"/>
      <c r="H249" s="56"/>
      <c r="I249" s="56"/>
      <c r="J249" s="56"/>
      <c r="K249" s="56"/>
      <c r="L249" s="28"/>
      <c r="M249" s="56"/>
      <c r="N249" s="38">
        <f>+N250</f>
        <v>0</v>
      </c>
      <c r="O249" s="74"/>
      <c r="P249" s="74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5"/>
      <c r="BA249" s="75"/>
      <c r="BB249" s="75"/>
      <c r="BC249" s="75"/>
      <c r="BD249" s="75"/>
      <c r="BE249" s="75"/>
      <c r="BF249" s="75"/>
      <c r="BG249" s="75"/>
      <c r="BH249" s="75"/>
      <c r="BI249" s="75"/>
      <c r="BJ249" s="75"/>
      <c r="BK249" s="75"/>
      <c r="BL249" s="75"/>
      <c r="BM249" s="75"/>
      <c r="BN249" s="75"/>
      <c r="BO249" s="75"/>
      <c r="BP249" s="75"/>
      <c r="BQ249" s="75"/>
      <c r="BR249" s="75"/>
      <c r="BS249" s="75"/>
      <c r="BT249" s="75"/>
      <c r="BU249" s="75"/>
      <c r="BV249" s="75"/>
      <c r="BW249" s="75"/>
      <c r="BX249" s="75"/>
      <c r="BY249" s="75"/>
      <c r="BZ249" s="75"/>
      <c r="CA249" s="75"/>
      <c r="CB249" s="75"/>
      <c r="CC249" s="75"/>
      <c r="CD249" s="75"/>
      <c r="CE249" s="75"/>
      <c r="CF249" s="75"/>
      <c r="CG249" s="75"/>
      <c r="CH249" s="75"/>
      <c r="CI249" s="75"/>
      <c r="CJ249" s="75"/>
      <c r="CK249" s="75"/>
      <c r="CL249" s="75"/>
    </row>
    <row r="250" spans="1:90" ht="12.75">
      <c r="A250" s="40" t="s">
        <v>67</v>
      </c>
      <c r="B250" s="41">
        <v>26000</v>
      </c>
      <c r="C250" s="41">
        <v>-18500</v>
      </c>
      <c r="D250" s="41">
        <f>SUM(B250:C250)</f>
        <v>7500</v>
      </c>
      <c r="E250" s="41"/>
      <c r="F250" s="70"/>
      <c r="N250" s="41"/>
      <c r="O250" s="100">
        <v>-18500</v>
      </c>
      <c r="P250" s="73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</row>
    <row r="251" spans="1:90" s="39" customFormat="1" ht="12.75">
      <c r="A251" s="35" t="s">
        <v>65</v>
      </c>
      <c r="B251" s="36">
        <f>B252+B254+B257</f>
        <v>25000</v>
      </c>
      <c r="C251" s="36">
        <f>C252+C254+C257</f>
        <v>-8000</v>
      </c>
      <c r="D251" s="36">
        <f>D252+D254+D257</f>
        <v>17000</v>
      </c>
      <c r="E251" s="36"/>
      <c r="F251" s="71"/>
      <c r="G251" s="56"/>
      <c r="H251" s="56"/>
      <c r="I251" s="56"/>
      <c r="J251" s="56"/>
      <c r="K251" s="56"/>
      <c r="L251" s="28"/>
      <c r="M251" s="56"/>
      <c r="N251" s="36">
        <f>N252+N254+N257</f>
        <v>0</v>
      </c>
      <c r="O251" s="74"/>
      <c r="P251" s="74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  <c r="BI251" s="75"/>
      <c r="BJ251" s="75"/>
      <c r="BK251" s="75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  <c r="BV251" s="75"/>
      <c r="BW251" s="75"/>
      <c r="BX251" s="75"/>
      <c r="BY251" s="75"/>
      <c r="BZ251" s="75"/>
      <c r="CA251" s="75"/>
      <c r="CB251" s="75"/>
      <c r="CC251" s="75"/>
      <c r="CD251" s="75"/>
      <c r="CE251" s="75"/>
      <c r="CF251" s="75"/>
      <c r="CG251" s="75"/>
      <c r="CH251" s="75"/>
      <c r="CI251" s="75"/>
      <c r="CJ251" s="75"/>
      <c r="CK251" s="75"/>
      <c r="CL251" s="75"/>
    </row>
    <row r="252" spans="1:90" s="39" customFormat="1" ht="12.75">
      <c r="A252" s="37" t="s">
        <v>1</v>
      </c>
      <c r="B252" s="38">
        <f>B253</f>
        <v>1000</v>
      </c>
      <c r="C252" s="38">
        <f>C253</f>
        <v>0</v>
      </c>
      <c r="D252" s="38">
        <f>D253</f>
        <v>1000</v>
      </c>
      <c r="E252" s="38"/>
      <c r="F252" s="71"/>
      <c r="G252" s="56"/>
      <c r="H252" s="56"/>
      <c r="I252" s="56"/>
      <c r="J252" s="56"/>
      <c r="K252" s="56"/>
      <c r="L252" s="28"/>
      <c r="M252" s="56"/>
      <c r="N252" s="38">
        <f>N253</f>
        <v>0</v>
      </c>
      <c r="O252" s="74"/>
      <c r="P252" s="74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  <c r="BE252" s="75"/>
      <c r="BF252" s="75"/>
      <c r="BG252" s="75"/>
      <c r="BH252" s="75"/>
      <c r="BI252" s="75"/>
      <c r="BJ252" s="75"/>
      <c r="BK252" s="75"/>
      <c r="BL252" s="75"/>
      <c r="BM252" s="75"/>
      <c r="BN252" s="75"/>
      <c r="BO252" s="75"/>
      <c r="BP252" s="75"/>
      <c r="BQ252" s="75"/>
      <c r="BR252" s="75"/>
      <c r="BS252" s="75"/>
      <c r="BT252" s="75"/>
      <c r="BU252" s="75"/>
      <c r="BV252" s="75"/>
      <c r="BW252" s="75"/>
      <c r="BX252" s="75"/>
      <c r="BY252" s="75"/>
      <c r="BZ252" s="75"/>
      <c r="CA252" s="75"/>
      <c r="CB252" s="75"/>
      <c r="CC252" s="75"/>
      <c r="CD252" s="75"/>
      <c r="CE252" s="75"/>
      <c r="CF252" s="75"/>
      <c r="CG252" s="75"/>
      <c r="CH252" s="75"/>
      <c r="CI252" s="75"/>
      <c r="CJ252" s="75"/>
      <c r="CK252" s="75"/>
      <c r="CL252" s="75"/>
    </row>
    <row r="253" spans="1:90" ht="12.75">
      <c r="A253" s="40" t="s">
        <v>56</v>
      </c>
      <c r="B253" s="41">
        <v>1000</v>
      </c>
      <c r="C253" s="41"/>
      <c r="D253" s="41">
        <f>SUM(B253:C253)</f>
        <v>1000</v>
      </c>
      <c r="E253" s="41"/>
      <c r="F253" s="70"/>
      <c r="N253" s="41"/>
      <c r="O253" s="73"/>
      <c r="P253" s="73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</row>
    <row r="254" spans="1:90" s="49" customFormat="1" ht="12.75">
      <c r="A254" s="46" t="s">
        <v>7</v>
      </c>
      <c r="B254" s="47">
        <f>+B255+B256</f>
        <v>4000</v>
      </c>
      <c r="C254" s="47">
        <f>+C255+C256</f>
        <v>0</v>
      </c>
      <c r="D254" s="47">
        <f>+D255+D256</f>
        <v>4000</v>
      </c>
      <c r="E254" s="47"/>
      <c r="F254" s="72"/>
      <c r="G254" s="58"/>
      <c r="H254" s="58"/>
      <c r="I254" s="58"/>
      <c r="J254" s="58"/>
      <c r="K254" s="58"/>
      <c r="L254" s="48"/>
      <c r="M254" s="58"/>
      <c r="N254" s="47">
        <f>+N255+N256</f>
        <v>0</v>
      </c>
      <c r="O254" s="78"/>
      <c r="P254" s="78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  <c r="AS254" s="79"/>
      <c r="AT254" s="79"/>
      <c r="AU254" s="79"/>
      <c r="AV254" s="79"/>
      <c r="AW254" s="79"/>
      <c r="AX254" s="79"/>
      <c r="AY254" s="79"/>
      <c r="AZ254" s="79"/>
      <c r="BA254" s="79"/>
      <c r="BB254" s="79"/>
      <c r="BC254" s="79"/>
      <c r="BD254" s="79"/>
      <c r="BE254" s="79"/>
      <c r="BF254" s="79"/>
      <c r="BG254" s="79"/>
      <c r="BH254" s="79"/>
      <c r="BI254" s="79"/>
      <c r="BJ254" s="79"/>
      <c r="BK254" s="79"/>
      <c r="BL254" s="79"/>
      <c r="BM254" s="79"/>
      <c r="BN254" s="79"/>
      <c r="BO254" s="79"/>
      <c r="BP254" s="79"/>
      <c r="BQ254" s="79"/>
      <c r="BR254" s="79"/>
      <c r="BS254" s="79"/>
      <c r="BT254" s="79"/>
      <c r="BU254" s="79"/>
      <c r="BV254" s="79"/>
      <c r="BW254" s="79"/>
      <c r="BX254" s="79"/>
      <c r="BY254" s="79"/>
      <c r="BZ254" s="79"/>
      <c r="CA254" s="79"/>
      <c r="CB254" s="79"/>
      <c r="CC254" s="79"/>
      <c r="CD254" s="79"/>
      <c r="CE254" s="79"/>
      <c r="CF254" s="79"/>
      <c r="CG254" s="79"/>
      <c r="CH254" s="79"/>
      <c r="CI254" s="79"/>
      <c r="CJ254" s="79"/>
      <c r="CK254" s="79"/>
      <c r="CL254" s="79"/>
    </row>
    <row r="255" spans="1:90" s="50" customFormat="1" ht="12.75">
      <c r="A255" s="40" t="s">
        <v>11</v>
      </c>
      <c r="B255" s="41">
        <v>3500</v>
      </c>
      <c r="C255" s="41"/>
      <c r="D255" s="41">
        <f>SUM(B255:C255)</f>
        <v>3500</v>
      </c>
      <c r="E255" s="41"/>
      <c r="F255" s="68"/>
      <c r="G255" s="58"/>
      <c r="H255" s="58"/>
      <c r="I255" s="58"/>
      <c r="J255" s="58"/>
      <c r="K255" s="58"/>
      <c r="L255" s="48"/>
      <c r="M255" s="58"/>
      <c r="N255" s="41"/>
      <c r="O255" s="76"/>
      <c r="P255" s="76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</row>
    <row r="256" spans="1:90" ht="12.75">
      <c r="A256" s="42" t="s">
        <v>225</v>
      </c>
      <c r="B256" s="43">
        <v>500</v>
      </c>
      <c r="C256" s="43"/>
      <c r="D256" s="41">
        <f>SUM(B256:C256)</f>
        <v>500</v>
      </c>
      <c r="E256" s="43"/>
      <c r="F256" s="70"/>
      <c r="N256" s="43"/>
      <c r="O256" s="73"/>
      <c r="P256" s="73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</row>
    <row r="257" spans="1:90" s="39" customFormat="1" ht="12.75">
      <c r="A257" s="37" t="s">
        <v>17</v>
      </c>
      <c r="B257" s="38">
        <f>+B258</f>
        <v>20000</v>
      </c>
      <c r="C257" s="38">
        <f>+C258</f>
        <v>-8000</v>
      </c>
      <c r="D257" s="38">
        <f>+D258</f>
        <v>12000</v>
      </c>
      <c r="E257" s="38"/>
      <c r="F257" s="71"/>
      <c r="G257" s="56"/>
      <c r="H257" s="56"/>
      <c r="I257" s="56"/>
      <c r="J257" s="56"/>
      <c r="K257" s="56"/>
      <c r="L257" s="28"/>
      <c r="M257" s="56"/>
      <c r="N257" s="38">
        <f>+N258</f>
        <v>0</v>
      </c>
      <c r="O257" s="74"/>
      <c r="P257" s="74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  <c r="BB257" s="75"/>
      <c r="BC257" s="75"/>
      <c r="BD257" s="75"/>
      <c r="BE257" s="75"/>
      <c r="BF257" s="75"/>
      <c r="BG257" s="75"/>
      <c r="BH257" s="75"/>
      <c r="BI257" s="75"/>
      <c r="BJ257" s="75"/>
      <c r="BK257" s="75"/>
      <c r="BL257" s="75"/>
      <c r="BM257" s="75"/>
      <c r="BN257" s="75"/>
      <c r="BO257" s="75"/>
      <c r="BP257" s="75"/>
      <c r="BQ257" s="75"/>
      <c r="BR257" s="75"/>
      <c r="BS257" s="75"/>
      <c r="BT257" s="75"/>
      <c r="BU257" s="75"/>
      <c r="BV257" s="75"/>
      <c r="BW257" s="75"/>
      <c r="BX257" s="75"/>
      <c r="BY257" s="75"/>
      <c r="BZ257" s="75"/>
      <c r="CA257" s="75"/>
      <c r="CB257" s="75"/>
      <c r="CC257" s="75"/>
      <c r="CD257" s="75"/>
      <c r="CE257" s="75"/>
      <c r="CF257" s="75"/>
      <c r="CG257" s="75"/>
      <c r="CH257" s="75"/>
      <c r="CI257" s="75"/>
      <c r="CJ257" s="75"/>
      <c r="CK257" s="75"/>
      <c r="CL257" s="75"/>
    </row>
    <row r="258" spans="1:90" ht="12.75">
      <c r="A258" s="40" t="s">
        <v>67</v>
      </c>
      <c r="B258" s="41">
        <v>20000</v>
      </c>
      <c r="C258" s="41">
        <v>-8000</v>
      </c>
      <c r="D258" s="41">
        <f>SUM(B258:C258)</f>
        <v>12000</v>
      </c>
      <c r="E258" s="41"/>
      <c r="F258" s="70"/>
      <c r="N258" s="41"/>
      <c r="O258" s="73"/>
      <c r="P258" s="73"/>
      <c r="Q258" s="27"/>
      <c r="R258" s="27"/>
      <c r="S258" s="27"/>
      <c r="T258" s="27"/>
      <c r="U258" s="27">
        <v>-8000</v>
      </c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</row>
    <row r="259" spans="1:90" s="39" customFormat="1" ht="12.75">
      <c r="A259" s="44" t="s">
        <v>57</v>
      </c>
      <c r="B259" s="45">
        <f>B260+B276</f>
        <v>85500</v>
      </c>
      <c r="C259" s="45">
        <f>C260+C276</f>
        <v>-49000</v>
      </c>
      <c r="D259" s="45">
        <f>D260+D276</f>
        <v>36500</v>
      </c>
      <c r="E259" s="45"/>
      <c r="F259" s="71"/>
      <c r="G259" s="56">
        <f>B260</f>
        <v>85500</v>
      </c>
      <c r="H259" s="57"/>
      <c r="I259" s="57"/>
      <c r="J259" s="57"/>
      <c r="K259" s="57"/>
      <c r="L259" s="66"/>
      <c r="M259" s="57"/>
      <c r="N259" s="45">
        <f>N260</f>
        <v>0</v>
      </c>
      <c r="O259" s="74"/>
      <c r="P259" s="74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  <c r="BV259" s="75"/>
      <c r="BW259" s="75"/>
      <c r="BX259" s="75"/>
      <c r="BY259" s="75"/>
      <c r="BZ259" s="75"/>
      <c r="CA259" s="75"/>
      <c r="CB259" s="75"/>
      <c r="CC259" s="75"/>
      <c r="CD259" s="75"/>
      <c r="CE259" s="75"/>
      <c r="CF259" s="75"/>
      <c r="CG259" s="75"/>
      <c r="CH259" s="75"/>
      <c r="CI259" s="75"/>
      <c r="CJ259" s="75"/>
      <c r="CK259" s="75"/>
      <c r="CL259" s="75"/>
    </row>
    <row r="260" spans="1:90" s="39" customFormat="1" ht="15.75" customHeight="1">
      <c r="A260" s="35" t="s">
        <v>64</v>
      </c>
      <c r="B260" s="36">
        <f>+B261+B263+B265+B270</f>
        <v>85500</v>
      </c>
      <c r="C260" s="36">
        <f>+C261+C263+C265+C270</f>
        <v>-49500</v>
      </c>
      <c r="D260" s="36">
        <f>+D261+D263+D265+D270</f>
        <v>36000</v>
      </c>
      <c r="E260" s="36"/>
      <c r="F260" s="71"/>
      <c r="G260" s="56"/>
      <c r="H260" s="56"/>
      <c r="I260" s="56"/>
      <c r="J260" s="56"/>
      <c r="K260" s="56"/>
      <c r="L260" s="28"/>
      <c r="M260" s="56"/>
      <c r="N260" s="36">
        <f>+N261+N263+N265+N270</f>
        <v>0</v>
      </c>
      <c r="O260" s="74"/>
      <c r="P260" s="74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  <c r="BV260" s="75"/>
      <c r="BW260" s="75"/>
      <c r="BX260" s="75"/>
      <c r="BY260" s="75"/>
      <c r="BZ260" s="75"/>
      <c r="CA260" s="75"/>
      <c r="CB260" s="75"/>
      <c r="CC260" s="75"/>
      <c r="CD260" s="75"/>
      <c r="CE260" s="75"/>
      <c r="CF260" s="75"/>
      <c r="CG260" s="75"/>
      <c r="CH260" s="75"/>
      <c r="CI260" s="75"/>
      <c r="CJ260" s="75"/>
      <c r="CK260" s="75"/>
      <c r="CL260" s="75"/>
    </row>
    <row r="261" spans="1:90" s="39" customFormat="1" ht="12.75">
      <c r="A261" s="37" t="s">
        <v>46</v>
      </c>
      <c r="B261" s="38">
        <f>+B262</f>
        <v>25000</v>
      </c>
      <c r="C261" s="38">
        <f>+C262</f>
        <v>0</v>
      </c>
      <c r="D261" s="38">
        <f>+D262</f>
        <v>25000</v>
      </c>
      <c r="E261" s="38"/>
      <c r="F261" s="71"/>
      <c r="G261" s="56"/>
      <c r="H261" s="56"/>
      <c r="I261" s="56"/>
      <c r="J261" s="56"/>
      <c r="K261" s="56"/>
      <c r="L261" s="28"/>
      <c r="M261" s="56"/>
      <c r="N261" s="38">
        <f>+N262</f>
        <v>0</v>
      </c>
      <c r="O261" s="74"/>
      <c r="P261" s="74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5"/>
      <c r="BY261" s="75"/>
      <c r="BZ261" s="75"/>
      <c r="CA261" s="75"/>
      <c r="CB261" s="75"/>
      <c r="CC261" s="75"/>
      <c r="CD261" s="75"/>
      <c r="CE261" s="75"/>
      <c r="CF261" s="75"/>
      <c r="CG261" s="75"/>
      <c r="CH261" s="75"/>
      <c r="CI261" s="75"/>
      <c r="CJ261" s="75"/>
      <c r="CK261" s="75"/>
      <c r="CL261" s="75"/>
    </row>
    <row r="262" spans="1:90" ht="12.75">
      <c r="A262" s="40" t="s">
        <v>249</v>
      </c>
      <c r="B262" s="41">
        <v>25000</v>
      </c>
      <c r="C262" s="41"/>
      <c r="D262" s="41">
        <f>SUM(B262:C262)</f>
        <v>25000</v>
      </c>
      <c r="E262" s="41"/>
      <c r="F262" s="70"/>
      <c r="N262" s="41"/>
      <c r="O262" s="73"/>
      <c r="P262" s="73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</row>
    <row r="263" spans="1:90" s="39" customFormat="1" ht="12.75">
      <c r="A263" s="37" t="s">
        <v>52</v>
      </c>
      <c r="B263" s="38">
        <f>B264</f>
        <v>5000</v>
      </c>
      <c r="C263" s="38">
        <f>C264</f>
        <v>0</v>
      </c>
      <c r="D263" s="38">
        <f>D264</f>
        <v>5000</v>
      </c>
      <c r="E263" s="38"/>
      <c r="F263" s="71"/>
      <c r="G263" s="56"/>
      <c r="H263" s="56"/>
      <c r="I263" s="56"/>
      <c r="J263" s="56"/>
      <c r="K263" s="56"/>
      <c r="L263" s="28"/>
      <c r="M263" s="56"/>
      <c r="N263" s="38">
        <f>N264</f>
        <v>0</v>
      </c>
      <c r="O263" s="74"/>
      <c r="P263" s="74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  <c r="BI263" s="75"/>
      <c r="BJ263" s="75"/>
      <c r="BK263" s="75"/>
      <c r="BL263" s="75"/>
      <c r="BM263" s="75"/>
      <c r="BN263" s="75"/>
      <c r="BO263" s="75"/>
      <c r="BP263" s="75"/>
      <c r="BQ263" s="75"/>
      <c r="BR263" s="75"/>
      <c r="BS263" s="75"/>
      <c r="BT263" s="75"/>
      <c r="BU263" s="75"/>
      <c r="BV263" s="75"/>
      <c r="BW263" s="75"/>
      <c r="BX263" s="75"/>
      <c r="BY263" s="75"/>
      <c r="BZ263" s="75"/>
      <c r="CA263" s="75"/>
      <c r="CB263" s="75"/>
      <c r="CC263" s="75"/>
      <c r="CD263" s="75"/>
      <c r="CE263" s="75"/>
      <c r="CF263" s="75"/>
      <c r="CG263" s="75"/>
      <c r="CH263" s="75"/>
      <c r="CI263" s="75"/>
      <c r="CJ263" s="75"/>
      <c r="CK263" s="75"/>
      <c r="CL263" s="75"/>
    </row>
    <row r="264" spans="1:90" ht="12.75">
      <c r="A264" s="40" t="s">
        <v>213</v>
      </c>
      <c r="B264" s="41">
        <v>5000</v>
      </c>
      <c r="C264" s="41"/>
      <c r="D264" s="41">
        <f>SUM(B264:C264)</f>
        <v>5000</v>
      </c>
      <c r="E264" s="41"/>
      <c r="F264" s="70"/>
      <c r="N264" s="41"/>
      <c r="O264" s="73"/>
      <c r="P264" s="73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</row>
    <row r="265" spans="1:90" s="49" customFormat="1" ht="12.75">
      <c r="A265" s="46" t="s">
        <v>7</v>
      </c>
      <c r="B265" s="47">
        <f>SUM(B266:B269)</f>
        <v>16500</v>
      </c>
      <c r="C265" s="47">
        <f>SUM(C266:C269)</f>
        <v>-15000</v>
      </c>
      <c r="D265" s="47">
        <f>SUM(D266:D269)</f>
        <v>1500</v>
      </c>
      <c r="E265" s="47"/>
      <c r="F265" s="71"/>
      <c r="G265" s="58"/>
      <c r="H265" s="58"/>
      <c r="I265" s="58"/>
      <c r="J265" s="58"/>
      <c r="K265" s="58"/>
      <c r="L265" s="48"/>
      <c r="M265" s="58"/>
      <c r="N265" s="47">
        <f>SUM(N266:N269)</f>
        <v>0</v>
      </c>
      <c r="O265" s="78"/>
      <c r="P265" s="78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79"/>
      <c r="BE265" s="79"/>
      <c r="BF265" s="79"/>
      <c r="BG265" s="79"/>
      <c r="BH265" s="79"/>
      <c r="BI265" s="79"/>
      <c r="BJ265" s="79"/>
      <c r="BK265" s="79"/>
      <c r="BL265" s="79"/>
      <c r="BM265" s="79"/>
      <c r="BN265" s="79"/>
      <c r="BO265" s="79"/>
      <c r="BP265" s="79"/>
      <c r="BQ265" s="79"/>
      <c r="BR265" s="79"/>
      <c r="BS265" s="79"/>
      <c r="BT265" s="79"/>
      <c r="BU265" s="79"/>
      <c r="BV265" s="79"/>
      <c r="BW265" s="79"/>
      <c r="BX265" s="79"/>
      <c r="BY265" s="79"/>
      <c r="BZ265" s="79"/>
      <c r="CA265" s="79"/>
      <c r="CB265" s="79"/>
      <c r="CC265" s="79"/>
      <c r="CD265" s="79"/>
      <c r="CE265" s="79"/>
      <c r="CF265" s="79"/>
      <c r="CG265" s="79"/>
      <c r="CH265" s="79"/>
      <c r="CI265" s="79"/>
      <c r="CJ265" s="79"/>
      <c r="CK265" s="79"/>
      <c r="CL265" s="79"/>
    </row>
    <row r="266" spans="1:90" ht="12.75">
      <c r="A266" s="40" t="s">
        <v>9</v>
      </c>
      <c r="B266" s="41">
        <v>4000</v>
      </c>
      <c r="C266" s="41">
        <v>-4000</v>
      </c>
      <c r="D266" s="41">
        <f>SUM(B266:C266)</f>
        <v>0</v>
      </c>
      <c r="E266" s="41"/>
      <c r="F266" s="70"/>
      <c r="G266" s="41"/>
      <c r="N266" s="41"/>
      <c r="O266" s="97">
        <v>-4000</v>
      </c>
      <c r="P266" s="41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</row>
    <row r="267" spans="1:90" ht="12.75">
      <c r="A267" s="42" t="s">
        <v>225</v>
      </c>
      <c r="B267" s="43">
        <v>2000</v>
      </c>
      <c r="C267" s="43">
        <v>-2000</v>
      </c>
      <c r="D267" s="41">
        <f>SUM(B267:C267)</f>
        <v>0</v>
      </c>
      <c r="E267" s="43"/>
      <c r="F267" s="70"/>
      <c r="G267" s="43"/>
      <c r="N267" s="43"/>
      <c r="O267" s="98">
        <v>-2000</v>
      </c>
      <c r="P267" s="43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</row>
    <row r="268" spans="1:90" ht="12.75">
      <c r="A268" s="40" t="s">
        <v>12</v>
      </c>
      <c r="B268" s="41">
        <v>8000</v>
      </c>
      <c r="C268" s="41">
        <v>-6500</v>
      </c>
      <c r="D268" s="41">
        <f>SUM(B268:C268)</f>
        <v>1500</v>
      </c>
      <c r="E268" s="41"/>
      <c r="F268" s="70"/>
      <c r="G268" s="41"/>
      <c r="N268" s="41"/>
      <c r="O268" s="97">
        <v>-6500</v>
      </c>
      <c r="P268" s="41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</row>
    <row r="269" spans="1:90" ht="12.75">
      <c r="A269" s="40" t="s">
        <v>15</v>
      </c>
      <c r="B269" s="41">
        <v>2500</v>
      </c>
      <c r="C269" s="41">
        <v>-2500</v>
      </c>
      <c r="D269" s="41">
        <f>SUM(B269:C269)</f>
        <v>0</v>
      </c>
      <c r="E269" s="41"/>
      <c r="F269" s="70"/>
      <c r="G269" s="41"/>
      <c r="N269" s="41"/>
      <c r="O269" s="97">
        <v>-2500</v>
      </c>
      <c r="P269" s="41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</row>
    <row r="270" spans="1:90" s="39" customFormat="1" ht="12.75">
      <c r="A270" s="37" t="s">
        <v>17</v>
      </c>
      <c r="B270" s="38">
        <f>SUM(B271:B275)</f>
        <v>39000</v>
      </c>
      <c r="C270" s="38">
        <f>SUM(C271:C275)</f>
        <v>-34500</v>
      </c>
      <c r="D270" s="38">
        <f>SUM(D271:D275)</f>
        <v>4500</v>
      </c>
      <c r="E270" s="38"/>
      <c r="F270" s="71"/>
      <c r="G270" s="56"/>
      <c r="H270" s="56"/>
      <c r="I270" s="56"/>
      <c r="J270" s="56"/>
      <c r="K270" s="56"/>
      <c r="L270" s="28"/>
      <c r="M270" s="56"/>
      <c r="N270" s="38">
        <f>SUM(N271:N275)</f>
        <v>0</v>
      </c>
      <c r="O270" s="99"/>
      <c r="P270" s="74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  <c r="AO270" s="75"/>
      <c r="AP270" s="75"/>
      <c r="AQ270" s="75"/>
      <c r="AR270" s="75"/>
      <c r="AS270" s="75"/>
      <c r="AT270" s="75"/>
      <c r="AU270" s="75"/>
      <c r="AV270" s="75"/>
      <c r="AW270" s="75"/>
      <c r="AX270" s="75"/>
      <c r="AY270" s="75"/>
      <c r="AZ270" s="75"/>
      <c r="BA270" s="75"/>
      <c r="BB270" s="75"/>
      <c r="BC270" s="75"/>
      <c r="BD270" s="75"/>
      <c r="BE270" s="75"/>
      <c r="BF270" s="75"/>
      <c r="BG270" s="75"/>
      <c r="BH270" s="75"/>
      <c r="BI270" s="75"/>
      <c r="BJ270" s="75"/>
      <c r="BK270" s="75"/>
      <c r="BL270" s="75"/>
      <c r="BM270" s="75"/>
      <c r="BN270" s="75"/>
      <c r="BO270" s="75"/>
      <c r="BP270" s="75"/>
      <c r="BQ270" s="75"/>
      <c r="BR270" s="75"/>
      <c r="BS270" s="75"/>
      <c r="BT270" s="75"/>
      <c r="BU270" s="75"/>
      <c r="BV270" s="75"/>
      <c r="BW270" s="75"/>
      <c r="BX270" s="75"/>
      <c r="BY270" s="75"/>
      <c r="BZ270" s="75"/>
      <c r="CA270" s="75"/>
      <c r="CB270" s="75"/>
      <c r="CC270" s="75"/>
      <c r="CD270" s="75"/>
      <c r="CE270" s="75"/>
      <c r="CF270" s="75"/>
      <c r="CG270" s="75"/>
      <c r="CH270" s="75"/>
      <c r="CI270" s="75"/>
      <c r="CJ270" s="75"/>
      <c r="CK270" s="75"/>
      <c r="CL270" s="75"/>
    </row>
    <row r="271" spans="1:90" ht="12.75">
      <c r="A271" s="40" t="s">
        <v>20</v>
      </c>
      <c r="B271" s="41">
        <v>3000</v>
      </c>
      <c r="C271" s="41">
        <v>-3000</v>
      </c>
      <c r="D271" s="41">
        <f>SUM(B271:C271)</f>
        <v>0</v>
      </c>
      <c r="E271" s="41"/>
      <c r="F271" s="70"/>
      <c r="G271" s="41"/>
      <c r="N271" s="41"/>
      <c r="O271" s="97">
        <v>-3000</v>
      </c>
      <c r="P271" s="41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</row>
    <row r="272" spans="1:90" ht="12.75">
      <c r="A272" s="40" t="s">
        <v>67</v>
      </c>
      <c r="B272" s="41">
        <v>16000</v>
      </c>
      <c r="C272" s="41">
        <v>-11500</v>
      </c>
      <c r="D272" s="41">
        <f>SUM(B272:C272)</f>
        <v>4500</v>
      </c>
      <c r="E272" s="41"/>
      <c r="F272" s="70"/>
      <c r="G272" s="41"/>
      <c r="N272" s="41"/>
      <c r="O272" s="97">
        <v>-11500</v>
      </c>
      <c r="P272" s="41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</row>
    <row r="273" spans="1:90" ht="12.75">
      <c r="A273" s="40" t="s">
        <v>234</v>
      </c>
      <c r="B273" s="41">
        <v>3500</v>
      </c>
      <c r="C273" s="41">
        <v>-3500</v>
      </c>
      <c r="D273" s="41">
        <f>SUM(B273:C273)</f>
        <v>0</v>
      </c>
      <c r="E273" s="41"/>
      <c r="F273" s="70"/>
      <c r="G273" s="41"/>
      <c r="N273" s="41"/>
      <c r="O273" s="97">
        <v>-3500</v>
      </c>
      <c r="P273" s="41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</row>
    <row r="274" spans="1:90" ht="12.75">
      <c r="A274" s="40" t="s">
        <v>29</v>
      </c>
      <c r="B274" s="41">
        <v>16000</v>
      </c>
      <c r="C274" s="41">
        <v>-16000</v>
      </c>
      <c r="D274" s="41">
        <f>SUM(B274:C274)</f>
        <v>0</v>
      </c>
      <c r="E274" s="41"/>
      <c r="F274" s="70"/>
      <c r="G274" s="41"/>
      <c r="N274" s="41"/>
      <c r="O274" s="97">
        <v>-16000</v>
      </c>
      <c r="P274" s="41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</row>
    <row r="275" spans="1:90" ht="12.75">
      <c r="A275" s="42" t="s">
        <v>235</v>
      </c>
      <c r="B275" s="41">
        <v>500</v>
      </c>
      <c r="C275" s="41">
        <v>-500</v>
      </c>
      <c r="D275" s="41">
        <f>SUM(B275:C275)</f>
        <v>0</v>
      </c>
      <c r="E275" s="41"/>
      <c r="F275" s="70"/>
      <c r="G275" s="41"/>
      <c r="N275" s="41"/>
      <c r="O275" s="97">
        <v>-500</v>
      </c>
      <c r="P275" s="41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</row>
    <row r="276" spans="1:90" s="39" customFormat="1" ht="15.75" customHeight="1">
      <c r="A276" s="35" t="s">
        <v>65</v>
      </c>
      <c r="B276" s="36">
        <f>B277</f>
        <v>0</v>
      </c>
      <c r="C276" s="36">
        <f>C277</f>
        <v>500</v>
      </c>
      <c r="D276" s="36">
        <f>D277</f>
        <v>500</v>
      </c>
      <c r="E276" s="36"/>
      <c r="F276" s="71"/>
      <c r="G276" s="56"/>
      <c r="H276" s="56"/>
      <c r="I276" s="56"/>
      <c r="J276" s="56"/>
      <c r="K276" s="56"/>
      <c r="L276" s="28"/>
      <c r="M276" s="56"/>
      <c r="N276" s="36">
        <f>+N277+N281</f>
        <v>0</v>
      </c>
      <c r="O276" s="74"/>
      <c r="P276" s="74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  <c r="BI276" s="75"/>
      <c r="BJ276" s="75"/>
      <c r="BK276" s="75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  <c r="BX276" s="75"/>
      <c r="BY276" s="75"/>
      <c r="BZ276" s="75"/>
      <c r="CA276" s="75"/>
      <c r="CB276" s="75"/>
      <c r="CC276" s="75"/>
      <c r="CD276" s="75"/>
      <c r="CE276" s="75"/>
      <c r="CF276" s="75"/>
      <c r="CG276" s="75"/>
      <c r="CH276" s="75"/>
      <c r="CI276" s="75"/>
      <c r="CJ276" s="75"/>
      <c r="CK276" s="75"/>
      <c r="CL276" s="75"/>
    </row>
    <row r="277" spans="1:90" s="39" customFormat="1" ht="12.75">
      <c r="A277" s="37" t="s">
        <v>7</v>
      </c>
      <c r="B277" s="38">
        <f>+B278</f>
        <v>0</v>
      </c>
      <c r="C277" s="38">
        <f>+C278</f>
        <v>500</v>
      </c>
      <c r="D277" s="38">
        <f>+D278</f>
        <v>500</v>
      </c>
      <c r="E277" s="90"/>
      <c r="F277" s="71"/>
      <c r="G277" s="59"/>
      <c r="H277" s="59"/>
      <c r="I277" s="59"/>
      <c r="J277" s="56"/>
      <c r="K277" s="59"/>
      <c r="L277" s="85"/>
      <c r="M277" s="59"/>
      <c r="N277" s="90"/>
      <c r="O277" s="74"/>
      <c r="P277" s="74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  <c r="BB277" s="75"/>
      <c r="BC277" s="75"/>
      <c r="BD277" s="75"/>
      <c r="BE277" s="75"/>
      <c r="BF277" s="75"/>
      <c r="BG277" s="75"/>
      <c r="BH277" s="75"/>
      <c r="BI277" s="75"/>
      <c r="BJ277" s="75"/>
      <c r="BK277" s="75"/>
      <c r="BL277" s="75"/>
      <c r="BM277" s="75"/>
      <c r="BN277" s="75"/>
      <c r="BO277" s="75"/>
      <c r="BP277" s="75"/>
      <c r="BQ277" s="75"/>
      <c r="BR277" s="75"/>
      <c r="BS277" s="75"/>
      <c r="BT277" s="75"/>
      <c r="BU277" s="75"/>
      <c r="BV277" s="75"/>
      <c r="BW277" s="75"/>
      <c r="BX277" s="75"/>
      <c r="BY277" s="75"/>
      <c r="BZ277" s="75"/>
      <c r="CA277" s="75"/>
      <c r="CB277" s="75"/>
      <c r="CC277" s="75"/>
      <c r="CD277" s="75"/>
      <c r="CE277" s="75"/>
      <c r="CF277" s="75"/>
      <c r="CG277" s="75"/>
      <c r="CH277" s="75"/>
      <c r="CI277" s="75"/>
      <c r="CJ277" s="75"/>
      <c r="CK277" s="75"/>
      <c r="CL277" s="75"/>
    </row>
    <row r="278" spans="1:90" s="94" customFormat="1" ht="12.75">
      <c r="A278" s="40" t="s">
        <v>12</v>
      </c>
      <c r="B278" s="41"/>
      <c r="C278" s="41">
        <v>500</v>
      </c>
      <c r="D278" s="41">
        <f>SUM(B278:C278)</f>
        <v>500</v>
      </c>
      <c r="E278" s="90"/>
      <c r="F278" s="91"/>
      <c r="G278" s="59"/>
      <c r="H278" s="59"/>
      <c r="I278" s="59"/>
      <c r="J278" s="59"/>
      <c r="K278" s="59"/>
      <c r="L278" s="85"/>
      <c r="M278" s="59"/>
      <c r="N278" s="90"/>
      <c r="O278" s="92"/>
      <c r="P278" s="92"/>
      <c r="Q278" s="93"/>
      <c r="R278" s="93"/>
      <c r="S278" s="93"/>
      <c r="T278" s="93"/>
      <c r="U278" s="112">
        <v>500</v>
      </c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AI278" s="93"/>
      <c r="AJ278" s="93"/>
      <c r="AK278" s="93"/>
      <c r="AL278" s="93"/>
      <c r="AM278" s="93"/>
      <c r="AN278" s="93"/>
      <c r="AO278" s="93"/>
      <c r="AP278" s="93"/>
      <c r="AQ278" s="93"/>
      <c r="AR278" s="93"/>
      <c r="AS278" s="93"/>
      <c r="AT278" s="93"/>
      <c r="AU278" s="93"/>
      <c r="AV278" s="93"/>
      <c r="AW278" s="93"/>
      <c r="AX278" s="93"/>
      <c r="AY278" s="93"/>
      <c r="AZ278" s="93"/>
      <c r="BA278" s="93"/>
      <c r="BB278" s="93"/>
      <c r="BC278" s="93"/>
      <c r="BD278" s="93"/>
      <c r="BE278" s="93"/>
      <c r="BF278" s="93"/>
      <c r="BG278" s="93"/>
      <c r="BH278" s="93"/>
      <c r="BI278" s="93"/>
      <c r="BJ278" s="93"/>
      <c r="BK278" s="93"/>
      <c r="BL278" s="93"/>
      <c r="BM278" s="93"/>
      <c r="BN278" s="93"/>
      <c r="BO278" s="93"/>
      <c r="BP278" s="93"/>
      <c r="BQ278" s="93"/>
      <c r="BR278" s="93"/>
      <c r="BS278" s="93"/>
      <c r="BT278" s="93"/>
      <c r="BU278" s="93"/>
      <c r="BV278" s="93"/>
      <c r="BW278" s="93"/>
      <c r="BX278" s="93"/>
      <c r="BY278" s="93"/>
      <c r="BZ278" s="93"/>
      <c r="CA278" s="93"/>
      <c r="CB278" s="93"/>
      <c r="CC278" s="93"/>
      <c r="CD278" s="93"/>
      <c r="CE278" s="93"/>
      <c r="CF278" s="93"/>
      <c r="CG278" s="93"/>
      <c r="CH278" s="93"/>
      <c r="CI278" s="93"/>
      <c r="CJ278" s="93"/>
      <c r="CK278" s="93"/>
      <c r="CL278" s="93"/>
    </row>
    <row r="279" spans="1:90" s="39" customFormat="1" ht="12.75">
      <c r="A279" s="44" t="s">
        <v>58</v>
      </c>
      <c r="B279" s="45">
        <f>+B281</f>
        <v>38000</v>
      </c>
      <c r="C279" s="45">
        <f>+C281</f>
        <v>-10000</v>
      </c>
      <c r="D279" s="45">
        <f>+D281</f>
        <v>28000</v>
      </c>
      <c r="E279" s="45"/>
      <c r="F279" s="71"/>
      <c r="G279" s="57"/>
      <c r="H279" s="57"/>
      <c r="I279" s="57"/>
      <c r="J279" s="56">
        <f>B279</f>
        <v>38000</v>
      </c>
      <c r="K279" s="57"/>
      <c r="L279" s="66"/>
      <c r="M279" s="57"/>
      <c r="N279" s="45">
        <f>+N281</f>
        <v>0</v>
      </c>
      <c r="O279" s="74"/>
      <c r="P279" s="74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  <c r="BB279" s="75"/>
      <c r="BC279" s="75"/>
      <c r="BD279" s="75"/>
      <c r="BE279" s="75"/>
      <c r="BF279" s="75"/>
      <c r="BG279" s="75"/>
      <c r="BH279" s="75"/>
      <c r="BI279" s="75"/>
      <c r="BJ279" s="75"/>
      <c r="BK279" s="75"/>
      <c r="BL279" s="75"/>
      <c r="BM279" s="75"/>
      <c r="BN279" s="75"/>
      <c r="BO279" s="75"/>
      <c r="BP279" s="75"/>
      <c r="BQ279" s="75"/>
      <c r="BR279" s="75"/>
      <c r="BS279" s="75"/>
      <c r="BT279" s="75"/>
      <c r="BU279" s="75"/>
      <c r="BV279" s="75"/>
      <c r="BW279" s="75"/>
      <c r="BX279" s="75"/>
      <c r="BY279" s="75"/>
      <c r="BZ279" s="75"/>
      <c r="CA279" s="75"/>
      <c r="CB279" s="75"/>
      <c r="CC279" s="75"/>
      <c r="CD279" s="75"/>
      <c r="CE279" s="75"/>
      <c r="CF279" s="75"/>
      <c r="CG279" s="75"/>
      <c r="CH279" s="75"/>
      <c r="CI279" s="75"/>
      <c r="CJ279" s="75"/>
      <c r="CK279" s="75"/>
      <c r="CL279" s="75"/>
    </row>
    <row r="280" spans="1:90" s="39" customFormat="1" ht="12.75">
      <c r="A280" s="35" t="s">
        <v>70</v>
      </c>
      <c r="B280" s="36">
        <f aca="true" t="shared" si="9" ref="B280:D281">+B281</f>
        <v>38000</v>
      </c>
      <c r="C280" s="36">
        <f t="shared" si="9"/>
        <v>-10000</v>
      </c>
      <c r="D280" s="36">
        <f t="shared" si="9"/>
        <v>28000</v>
      </c>
      <c r="E280" s="36"/>
      <c r="F280" s="71"/>
      <c r="G280" s="56"/>
      <c r="H280" s="56"/>
      <c r="I280" s="56"/>
      <c r="J280" s="56"/>
      <c r="K280" s="56"/>
      <c r="L280" s="28"/>
      <c r="M280" s="56"/>
      <c r="N280" s="36">
        <f>+N281</f>
        <v>0</v>
      </c>
      <c r="O280" s="74"/>
      <c r="P280" s="74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75"/>
      <c r="BJ280" s="75"/>
      <c r="BK280" s="75"/>
      <c r="BL280" s="75"/>
      <c r="BM280" s="75"/>
      <c r="BN280" s="75"/>
      <c r="BO280" s="75"/>
      <c r="BP280" s="75"/>
      <c r="BQ280" s="75"/>
      <c r="BR280" s="75"/>
      <c r="BS280" s="75"/>
      <c r="BT280" s="75"/>
      <c r="BU280" s="75"/>
      <c r="BV280" s="75"/>
      <c r="BW280" s="75"/>
      <c r="BX280" s="75"/>
      <c r="BY280" s="75"/>
      <c r="BZ280" s="75"/>
      <c r="CA280" s="75"/>
      <c r="CB280" s="75"/>
      <c r="CC280" s="75"/>
      <c r="CD280" s="75"/>
      <c r="CE280" s="75"/>
      <c r="CF280" s="75"/>
      <c r="CG280" s="75"/>
      <c r="CH280" s="75"/>
      <c r="CI280" s="75"/>
      <c r="CJ280" s="75"/>
      <c r="CK280" s="75"/>
      <c r="CL280" s="75"/>
    </row>
    <row r="281" spans="1:90" s="39" customFormat="1" ht="12.75">
      <c r="A281" s="37" t="s">
        <v>7</v>
      </c>
      <c r="B281" s="38">
        <f t="shared" si="9"/>
        <v>38000</v>
      </c>
      <c r="C281" s="38">
        <f t="shared" si="9"/>
        <v>-10000</v>
      </c>
      <c r="D281" s="38">
        <f t="shared" si="9"/>
        <v>28000</v>
      </c>
      <c r="E281" s="38"/>
      <c r="F281" s="71"/>
      <c r="G281" s="56"/>
      <c r="H281" s="56"/>
      <c r="I281" s="56"/>
      <c r="J281" s="56"/>
      <c r="K281" s="56"/>
      <c r="L281" s="28"/>
      <c r="M281" s="56"/>
      <c r="N281" s="38">
        <f>+N282</f>
        <v>0</v>
      </c>
      <c r="O281" s="74"/>
      <c r="P281" s="74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  <c r="BI281" s="75"/>
      <c r="BJ281" s="75"/>
      <c r="BK281" s="75"/>
      <c r="BL281" s="75"/>
      <c r="BM281" s="75"/>
      <c r="BN281" s="75"/>
      <c r="BO281" s="75"/>
      <c r="BP281" s="75"/>
      <c r="BQ281" s="75"/>
      <c r="BR281" s="75"/>
      <c r="BS281" s="75"/>
      <c r="BT281" s="75"/>
      <c r="BU281" s="75"/>
      <c r="BV281" s="75"/>
      <c r="BW281" s="75"/>
      <c r="BX281" s="75"/>
      <c r="BY281" s="75"/>
      <c r="BZ281" s="75"/>
      <c r="CA281" s="75"/>
      <c r="CB281" s="75"/>
      <c r="CC281" s="75"/>
      <c r="CD281" s="75"/>
      <c r="CE281" s="75"/>
      <c r="CF281" s="75"/>
      <c r="CG281" s="75"/>
      <c r="CH281" s="75"/>
      <c r="CI281" s="75"/>
      <c r="CJ281" s="75"/>
      <c r="CK281" s="75"/>
      <c r="CL281" s="75"/>
    </row>
    <row r="282" spans="1:90" ht="12.75">
      <c r="A282" s="40" t="s">
        <v>59</v>
      </c>
      <c r="B282" s="41">
        <v>38000</v>
      </c>
      <c r="C282" s="41">
        <v>-10000</v>
      </c>
      <c r="D282" s="41">
        <f>SUM(B282:C282)</f>
        <v>28000</v>
      </c>
      <c r="E282" s="41"/>
      <c r="F282" s="70"/>
      <c r="N282" s="41"/>
      <c r="O282" s="73"/>
      <c r="P282" s="73"/>
      <c r="Q282" s="27"/>
      <c r="R282" s="97">
        <v>-10000</v>
      </c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</row>
    <row r="283" spans="1:90" s="39" customFormat="1" ht="16.5" customHeight="1">
      <c r="A283" s="44" t="s">
        <v>278</v>
      </c>
      <c r="B283" s="45">
        <f>B284+B301</f>
        <v>5475000</v>
      </c>
      <c r="C283" s="45">
        <f>C284+C301</f>
        <v>0</v>
      </c>
      <c r="D283" s="45">
        <f>D284+D301</f>
        <v>5475000</v>
      </c>
      <c r="E283" s="45"/>
      <c r="F283" s="71"/>
      <c r="G283" s="57">
        <v>155000</v>
      </c>
      <c r="H283" s="57"/>
      <c r="I283" s="57">
        <v>5320000</v>
      </c>
      <c r="J283" s="56"/>
      <c r="K283" s="57"/>
      <c r="L283" s="66"/>
      <c r="M283" s="57"/>
      <c r="N283" s="45">
        <f>+N301</f>
        <v>0</v>
      </c>
      <c r="O283" s="74"/>
      <c r="P283" s="74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  <c r="BB283" s="75"/>
      <c r="BC283" s="75"/>
      <c r="BD283" s="75"/>
      <c r="BE283" s="75"/>
      <c r="BF283" s="75"/>
      <c r="BG283" s="75"/>
      <c r="BH283" s="75"/>
      <c r="BI283" s="75"/>
      <c r="BJ283" s="75"/>
      <c r="BK283" s="75"/>
      <c r="BL283" s="75"/>
      <c r="BM283" s="75"/>
      <c r="BN283" s="75"/>
      <c r="BO283" s="75"/>
      <c r="BP283" s="75"/>
      <c r="BQ283" s="75"/>
      <c r="BR283" s="75"/>
      <c r="BS283" s="75"/>
      <c r="BT283" s="75"/>
      <c r="BU283" s="75"/>
      <c r="BV283" s="75"/>
      <c r="BW283" s="75"/>
      <c r="BX283" s="75"/>
      <c r="BY283" s="75"/>
      <c r="BZ283" s="75"/>
      <c r="CA283" s="75"/>
      <c r="CB283" s="75"/>
      <c r="CC283" s="75"/>
      <c r="CD283" s="75"/>
      <c r="CE283" s="75"/>
      <c r="CF283" s="75"/>
      <c r="CG283" s="75"/>
      <c r="CH283" s="75"/>
      <c r="CI283" s="75"/>
      <c r="CJ283" s="75"/>
      <c r="CK283" s="75"/>
      <c r="CL283" s="75"/>
    </row>
    <row r="284" spans="1:90" s="39" customFormat="1" ht="12.75">
      <c r="A284" s="35" t="s">
        <v>64</v>
      </c>
      <c r="B284" s="36">
        <f>+B285+B287+B292+B294+B296+B298</f>
        <v>155000</v>
      </c>
      <c r="C284" s="36">
        <f>+C285+C287+C292+C294+C296+C298</f>
        <v>0</v>
      </c>
      <c r="D284" s="36">
        <f>+D285+D287+D292+D294+D296+D298</f>
        <v>155000</v>
      </c>
      <c r="E284" s="90"/>
      <c r="F284" s="71"/>
      <c r="G284" s="59"/>
      <c r="H284" s="59"/>
      <c r="I284" s="59"/>
      <c r="J284" s="56"/>
      <c r="K284" s="59"/>
      <c r="L284" s="85"/>
      <c r="M284" s="59"/>
      <c r="N284" s="90"/>
      <c r="O284" s="74"/>
      <c r="P284" s="74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  <c r="BB284" s="75"/>
      <c r="BC284" s="75"/>
      <c r="BD284" s="75"/>
      <c r="BE284" s="75"/>
      <c r="BF284" s="75"/>
      <c r="BG284" s="75"/>
      <c r="BH284" s="75"/>
      <c r="BI284" s="75"/>
      <c r="BJ284" s="75"/>
      <c r="BK284" s="75"/>
      <c r="BL284" s="75"/>
      <c r="BM284" s="75"/>
      <c r="BN284" s="75"/>
      <c r="BO284" s="75"/>
      <c r="BP284" s="75"/>
      <c r="BQ284" s="75"/>
      <c r="BR284" s="75"/>
      <c r="BS284" s="75"/>
      <c r="BT284" s="75"/>
      <c r="BU284" s="75"/>
      <c r="BV284" s="75"/>
      <c r="BW284" s="75"/>
      <c r="BX284" s="75"/>
      <c r="BY284" s="75"/>
      <c r="BZ284" s="75"/>
      <c r="CA284" s="75"/>
      <c r="CB284" s="75"/>
      <c r="CC284" s="75"/>
      <c r="CD284" s="75"/>
      <c r="CE284" s="75"/>
      <c r="CF284" s="75"/>
      <c r="CG284" s="75"/>
      <c r="CH284" s="75"/>
      <c r="CI284" s="75"/>
      <c r="CJ284" s="75"/>
      <c r="CK284" s="75"/>
      <c r="CL284" s="75"/>
    </row>
    <row r="285" spans="1:90" s="39" customFormat="1" ht="12.75">
      <c r="A285" s="37" t="s">
        <v>46</v>
      </c>
      <c r="B285" s="38">
        <f>+B286</f>
        <v>80000</v>
      </c>
      <c r="C285" s="38">
        <f>+C286</f>
        <v>0</v>
      </c>
      <c r="D285" s="38">
        <f>+D286</f>
        <v>80000</v>
      </c>
      <c r="E285" s="90"/>
      <c r="F285" s="71"/>
      <c r="G285" s="59"/>
      <c r="H285" s="59"/>
      <c r="I285" s="59"/>
      <c r="J285" s="56"/>
      <c r="K285" s="59"/>
      <c r="L285" s="85"/>
      <c r="M285" s="59"/>
      <c r="N285" s="90"/>
      <c r="O285" s="74"/>
      <c r="P285" s="74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  <c r="BB285" s="75"/>
      <c r="BC285" s="75"/>
      <c r="BD285" s="75"/>
      <c r="BE285" s="75"/>
      <c r="BF285" s="75"/>
      <c r="BG285" s="75"/>
      <c r="BH285" s="75"/>
      <c r="BI285" s="75"/>
      <c r="BJ285" s="75"/>
      <c r="BK285" s="75"/>
      <c r="BL285" s="75"/>
      <c r="BM285" s="75"/>
      <c r="BN285" s="75"/>
      <c r="BO285" s="75"/>
      <c r="BP285" s="75"/>
      <c r="BQ285" s="75"/>
      <c r="BR285" s="75"/>
      <c r="BS285" s="75"/>
      <c r="BT285" s="75"/>
      <c r="BU285" s="75"/>
      <c r="BV285" s="75"/>
      <c r="BW285" s="75"/>
      <c r="BX285" s="75"/>
      <c r="BY285" s="75"/>
      <c r="BZ285" s="75"/>
      <c r="CA285" s="75"/>
      <c r="CB285" s="75"/>
      <c r="CC285" s="75"/>
      <c r="CD285" s="75"/>
      <c r="CE285" s="75"/>
      <c r="CF285" s="75"/>
      <c r="CG285" s="75"/>
      <c r="CH285" s="75"/>
      <c r="CI285" s="75"/>
      <c r="CJ285" s="75"/>
      <c r="CK285" s="75"/>
      <c r="CL285" s="75"/>
    </row>
    <row r="286" spans="1:90" s="39" customFormat="1" ht="12.75">
      <c r="A286" s="40" t="s">
        <v>47</v>
      </c>
      <c r="B286" s="41">
        <v>80000</v>
      </c>
      <c r="C286" s="41"/>
      <c r="D286" s="41">
        <f>SUM(B286:C286)</f>
        <v>80000</v>
      </c>
      <c r="E286" s="90"/>
      <c r="F286" s="71"/>
      <c r="G286" s="59"/>
      <c r="H286" s="59"/>
      <c r="I286" s="59"/>
      <c r="J286" s="56"/>
      <c r="K286" s="59"/>
      <c r="L286" s="85"/>
      <c r="M286" s="59"/>
      <c r="N286" s="90"/>
      <c r="O286" s="74"/>
      <c r="P286" s="74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  <c r="BB286" s="75"/>
      <c r="BC286" s="75"/>
      <c r="BD286" s="75"/>
      <c r="BE286" s="75"/>
      <c r="BF286" s="75"/>
      <c r="BG286" s="75"/>
      <c r="BH286" s="75"/>
      <c r="BI286" s="75"/>
      <c r="BJ286" s="75"/>
      <c r="BK286" s="75"/>
      <c r="BL286" s="75"/>
      <c r="BM286" s="75"/>
      <c r="BN286" s="75"/>
      <c r="BO286" s="75"/>
      <c r="BP286" s="75"/>
      <c r="BQ286" s="75"/>
      <c r="BR286" s="75"/>
      <c r="BS286" s="75"/>
      <c r="BT286" s="75"/>
      <c r="BU286" s="75"/>
      <c r="BV286" s="75"/>
      <c r="BW286" s="75"/>
      <c r="BX286" s="75"/>
      <c r="BY286" s="75"/>
      <c r="BZ286" s="75"/>
      <c r="CA286" s="75"/>
      <c r="CB286" s="75"/>
      <c r="CC286" s="75"/>
      <c r="CD286" s="75"/>
      <c r="CE286" s="75"/>
      <c r="CF286" s="75"/>
      <c r="CG286" s="75"/>
      <c r="CH286" s="75"/>
      <c r="CI286" s="75"/>
      <c r="CJ286" s="75"/>
      <c r="CK286" s="75"/>
      <c r="CL286" s="75"/>
    </row>
    <row r="287" spans="1:90" s="39" customFormat="1" ht="12.75">
      <c r="A287" s="37" t="s">
        <v>48</v>
      </c>
      <c r="B287" s="38">
        <f>SUM(B288:B291)</f>
        <v>0</v>
      </c>
      <c r="C287" s="38">
        <f>SUM(C288:C291)</f>
        <v>0</v>
      </c>
      <c r="D287" s="38">
        <f>SUM(D288:D291)</f>
        <v>0</v>
      </c>
      <c r="E287" s="90"/>
      <c r="F287" s="71"/>
      <c r="G287" s="59"/>
      <c r="H287" s="59"/>
      <c r="I287" s="59"/>
      <c r="J287" s="56"/>
      <c r="K287" s="59"/>
      <c r="L287" s="85"/>
      <c r="M287" s="59"/>
      <c r="N287" s="90"/>
      <c r="O287" s="74"/>
      <c r="P287" s="74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75"/>
      <c r="BZ287" s="75"/>
      <c r="CA287" s="75"/>
      <c r="CB287" s="75"/>
      <c r="CC287" s="75"/>
      <c r="CD287" s="75"/>
      <c r="CE287" s="75"/>
      <c r="CF287" s="75"/>
      <c r="CG287" s="75"/>
      <c r="CH287" s="75"/>
      <c r="CI287" s="75"/>
      <c r="CJ287" s="75"/>
      <c r="CK287" s="75"/>
      <c r="CL287" s="75"/>
    </row>
    <row r="288" spans="1:90" s="39" customFormat="1" ht="12.75">
      <c r="A288" s="40" t="s">
        <v>49</v>
      </c>
      <c r="B288" s="41">
        <v>0</v>
      </c>
      <c r="C288" s="41"/>
      <c r="D288" s="41">
        <f>SUM(B288:C288)</f>
        <v>0</v>
      </c>
      <c r="E288" s="90"/>
      <c r="F288" s="71"/>
      <c r="G288" s="59"/>
      <c r="H288" s="59"/>
      <c r="I288" s="59"/>
      <c r="J288" s="56"/>
      <c r="K288" s="59"/>
      <c r="L288" s="85"/>
      <c r="M288" s="59"/>
      <c r="N288" s="90"/>
      <c r="O288" s="74"/>
      <c r="P288" s="74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  <c r="BB288" s="75"/>
      <c r="BC288" s="75"/>
      <c r="BD288" s="75"/>
      <c r="BE288" s="75"/>
      <c r="BF288" s="75"/>
      <c r="BG288" s="75"/>
      <c r="BH288" s="75"/>
      <c r="BI288" s="75"/>
      <c r="BJ288" s="75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5"/>
      <c r="BV288" s="75"/>
      <c r="BW288" s="75"/>
      <c r="BX288" s="75"/>
      <c r="BY288" s="75"/>
      <c r="BZ288" s="75"/>
      <c r="CA288" s="75"/>
      <c r="CB288" s="75"/>
      <c r="CC288" s="75"/>
      <c r="CD288" s="75"/>
      <c r="CE288" s="75"/>
      <c r="CF288" s="75"/>
      <c r="CG288" s="75"/>
      <c r="CH288" s="75"/>
      <c r="CI288" s="75"/>
      <c r="CJ288" s="75"/>
      <c r="CK288" s="75"/>
      <c r="CL288" s="75"/>
    </row>
    <row r="289" spans="1:90" s="39" customFormat="1" ht="12.75">
      <c r="A289" s="40" t="s">
        <v>212</v>
      </c>
      <c r="B289" s="41">
        <v>0</v>
      </c>
      <c r="C289" s="41"/>
      <c r="D289" s="41">
        <f>SUM(B289:C289)</f>
        <v>0</v>
      </c>
      <c r="E289" s="90"/>
      <c r="F289" s="71"/>
      <c r="G289" s="59"/>
      <c r="H289" s="59"/>
      <c r="I289" s="59"/>
      <c r="J289" s="56"/>
      <c r="K289" s="59"/>
      <c r="L289" s="85"/>
      <c r="M289" s="59"/>
      <c r="N289" s="90"/>
      <c r="O289" s="74"/>
      <c r="P289" s="74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  <c r="AO289" s="75"/>
      <c r="AP289" s="75"/>
      <c r="AQ289" s="7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  <c r="BB289" s="75"/>
      <c r="BC289" s="75"/>
      <c r="BD289" s="75"/>
      <c r="BE289" s="75"/>
      <c r="BF289" s="75"/>
      <c r="BG289" s="75"/>
      <c r="BH289" s="75"/>
      <c r="BI289" s="75"/>
      <c r="BJ289" s="75"/>
      <c r="BK289" s="75"/>
      <c r="BL289" s="75"/>
      <c r="BM289" s="75"/>
      <c r="BN289" s="75"/>
      <c r="BO289" s="75"/>
      <c r="BP289" s="75"/>
      <c r="BQ289" s="75"/>
      <c r="BR289" s="75"/>
      <c r="BS289" s="75"/>
      <c r="BT289" s="75"/>
      <c r="BU289" s="75"/>
      <c r="BV289" s="75"/>
      <c r="BW289" s="75"/>
      <c r="BX289" s="75"/>
      <c r="BY289" s="75"/>
      <c r="BZ289" s="75"/>
      <c r="CA289" s="75"/>
      <c r="CB289" s="75"/>
      <c r="CC289" s="75"/>
      <c r="CD289" s="75"/>
      <c r="CE289" s="75"/>
      <c r="CF289" s="75"/>
      <c r="CG289" s="75"/>
      <c r="CH289" s="75"/>
      <c r="CI289" s="75"/>
      <c r="CJ289" s="75"/>
      <c r="CK289" s="75"/>
      <c r="CL289" s="75"/>
    </row>
    <row r="290" spans="1:90" s="39" customFormat="1" ht="12.75">
      <c r="A290" s="40" t="s">
        <v>50</v>
      </c>
      <c r="B290" s="41">
        <v>0</v>
      </c>
      <c r="C290" s="41"/>
      <c r="D290" s="41">
        <f>SUM(B290:C290)</f>
        <v>0</v>
      </c>
      <c r="E290" s="90"/>
      <c r="F290" s="71"/>
      <c r="G290" s="59"/>
      <c r="H290" s="59"/>
      <c r="I290" s="59"/>
      <c r="J290" s="56"/>
      <c r="K290" s="59"/>
      <c r="L290" s="85"/>
      <c r="M290" s="59"/>
      <c r="N290" s="90"/>
      <c r="O290" s="74"/>
      <c r="P290" s="74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  <c r="BB290" s="75"/>
      <c r="BC290" s="75"/>
      <c r="BD290" s="75"/>
      <c r="BE290" s="75"/>
      <c r="BF290" s="75"/>
      <c r="BG290" s="75"/>
      <c r="BH290" s="75"/>
      <c r="BI290" s="75"/>
      <c r="BJ290" s="75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  <c r="BV290" s="75"/>
      <c r="BW290" s="75"/>
      <c r="BX290" s="75"/>
      <c r="BY290" s="75"/>
      <c r="BZ290" s="75"/>
      <c r="CA290" s="75"/>
      <c r="CB290" s="75"/>
      <c r="CC290" s="75"/>
      <c r="CD290" s="75"/>
      <c r="CE290" s="75"/>
      <c r="CF290" s="75"/>
      <c r="CG290" s="75"/>
      <c r="CH290" s="75"/>
      <c r="CI290" s="75"/>
      <c r="CJ290" s="75"/>
      <c r="CK290" s="75"/>
      <c r="CL290" s="75"/>
    </row>
    <row r="291" spans="1:90" s="39" customFormat="1" ht="12.75">
      <c r="A291" s="40" t="s">
        <v>71</v>
      </c>
      <c r="B291" s="41">
        <v>0</v>
      </c>
      <c r="C291" s="41"/>
      <c r="D291" s="41">
        <f>SUM(B291:C291)</f>
        <v>0</v>
      </c>
      <c r="E291" s="90"/>
      <c r="F291" s="71"/>
      <c r="G291" s="59"/>
      <c r="H291" s="59"/>
      <c r="I291" s="59"/>
      <c r="J291" s="56"/>
      <c r="K291" s="59"/>
      <c r="L291" s="85"/>
      <c r="M291" s="59"/>
      <c r="N291" s="90"/>
      <c r="O291" s="74"/>
      <c r="P291" s="74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X291" s="75"/>
      <c r="AY291" s="75"/>
      <c r="AZ291" s="75"/>
      <c r="BA291" s="75"/>
      <c r="BB291" s="75"/>
      <c r="BC291" s="75"/>
      <c r="BD291" s="75"/>
      <c r="BE291" s="75"/>
      <c r="BF291" s="75"/>
      <c r="BG291" s="75"/>
      <c r="BH291" s="75"/>
      <c r="BI291" s="75"/>
      <c r="BJ291" s="75"/>
      <c r="BK291" s="75"/>
      <c r="BL291" s="75"/>
      <c r="BM291" s="75"/>
      <c r="BN291" s="75"/>
      <c r="BO291" s="75"/>
      <c r="BP291" s="75"/>
      <c r="BQ291" s="75"/>
      <c r="BR291" s="75"/>
      <c r="BS291" s="75"/>
      <c r="BT291" s="75"/>
      <c r="BU291" s="75"/>
      <c r="BV291" s="75"/>
      <c r="BW291" s="75"/>
      <c r="BX291" s="75"/>
      <c r="BY291" s="75"/>
      <c r="BZ291" s="75"/>
      <c r="CA291" s="75"/>
      <c r="CB291" s="75"/>
      <c r="CC291" s="75"/>
      <c r="CD291" s="75"/>
      <c r="CE291" s="75"/>
      <c r="CF291" s="75"/>
      <c r="CG291" s="75"/>
      <c r="CH291" s="75"/>
      <c r="CI291" s="75"/>
      <c r="CJ291" s="75"/>
      <c r="CK291" s="75"/>
      <c r="CL291" s="75"/>
    </row>
    <row r="292" spans="1:90" s="39" customFormat="1" ht="12.75">
      <c r="A292" s="37" t="s">
        <v>52</v>
      </c>
      <c r="B292" s="38">
        <f>SUM(B293:B293)</f>
        <v>10000</v>
      </c>
      <c r="C292" s="38">
        <f>SUM(C293:C293)</f>
        <v>0</v>
      </c>
      <c r="D292" s="38">
        <f>SUM(D293:D293)</f>
        <v>10000</v>
      </c>
      <c r="E292" s="90"/>
      <c r="F292" s="71"/>
      <c r="G292" s="59"/>
      <c r="H292" s="59"/>
      <c r="I292" s="59"/>
      <c r="J292" s="56"/>
      <c r="K292" s="59"/>
      <c r="L292" s="85"/>
      <c r="M292" s="59"/>
      <c r="N292" s="90"/>
      <c r="O292" s="74"/>
      <c r="P292" s="74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  <c r="BB292" s="75"/>
      <c r="BC292" s="75"/>
      <c r="BD292" s="75"/>
      <c r="BE292" s="75"/>
      <c r="BF292" s="75"/>
      <c r="BG292" s="75"/>
      <c r="BH292" s="75"/>
      <c r="BI292" s="75"/>
      <c r="BJ292" s="75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5"/>
      <c r="BY292" s="75"/>
      <c r="BZ292" s="75"/>
      <c r="CA292" s="75"/>
      <c r="CB292" s="75"/>
      <c r="CC292" s="75"/>
      <c r="CD292" s="75"/>
      <c r="CE292" s="75"/>
      <c r="CF292" s="75"/>
      <c r="CG292" s="75"/>
      <c r="CH292" s="75"/>
      <c r="CI292" s="75"/>
      <c r="CJ292" s="75"/>
      <c r="CK292" s="75"/>
      <c r="CL292" s="75"/>
    </row>
    <row r="293" spans="1:90" s="39" customFormat="1" ht="12.75">
      <c r="A293" s="40" t="s">
        <v>53</v>
      </c>
      <c r="B293" s="41">
        <v>10000</v>
      </c>
      <c r="C293" s="41"/>
      <c r="D293" s="41">
        <f>SUM(B293:C293)</f>
        <v>10000</v>
      </c>
      <c r="E293" s="90"/>
      <c r="F293" s="71"/>
      <c r="G293" s="59"/>
      <c r="H293" s="59"/>
      <c r="I293" s="59"/>
      <c r="J293" s="56"/>
      <c r="K293" s="59"/>
      <c r="L293" s="85"/>
      <c r="M293" s="59"/>
      <c r="N293" s="90"/>
      <c r="O293" s="74"/>
      <c r="P293" s="74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  <c r="BA293" s="75"/>
      <c r="BB293" s="75"/>
      <c r="BC293" s="75"/>
      <c r="BD293" s="75"/>
      <c r="BE293" s="75"/>
      <c r="BF293" s="75"/>
      <c r="BG293" s="75"/>
      <c r="BH293" s="75"/>
      <c r="BI293" s="75"/>
      <c r="BJ293" s="75"/>
      <c r="BK293" s="75"/>
      <c r="BL293" s="75"/>
      <c r="BM293" s="75"/>
      <c r="BN293" s="75"/>
      <c r="BO293" s="75"/>
      <c r="BP293" s="75"/>
      <c r="BQ293" s="75"/>
      <c r="BR293" s="75"/>
      <c r="BS293" s="75"/>
      <c r="BT293" s="75"/>
      <c r="BU293" s="75"/>
      <c r="BV293" s="75"/>
      <c r="BW293" s="75"/>
      <c r="BX293" s="75"/>
      <c r="BY293" s="75"/>
      <c r="BZ293" s="75"/>
      <c r="CA293" s="75"/>
      <c r="CB293" s="75"/>
      <c r="CC293" s="75"/>
      <c r="CD293" s="75"/>
      <c r="CE293" s="75"/>
      <c r="CF293" s="75"/>
      <c r="CG293" s="75"/>
      <c r="CH293" s="75"/>
      <c r="CI293" s="75"/>
      <c r="CJ293" s="75"/>
      <c r="CK293" s="75"/>
      <c r="CL293" s="75"/>
    </row>
    <row r="294" spans="1:90" s="39" customFormat="1" ht="12.75">
      <c r="A294" s="37" t="s">
        <v>1</v>
      </c>
      <c r="B294" s="38">
        <f>B295</f>
        <v>10000</v>
      </c>
      <c r="C294" s="38">
        <f>C295</f>
        <v>0</v>
      </c>
      <c r="D294" s="38">
        <f>D295</f>
        <v>10000</v>
      </c>
      <c r="E294" s="90"/>
      <c r="F294" s="71"/>
      <c r="G294" s="59"/>
      <c r="H294" s="59"/>
      <c r="I294" s="59"/>
      <c r="J294" s="56"/>
      <c r="K294" s="59"/>
      <c r="L294" s="85"/>
      <c r="M294" s="59"/>
      <c r="N294" s="90"/>
      <c r="O294" s="74"/>
      <c r="P294" s="74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  <c r="AU294" s="75"/>
      <c r="AV294" s="75"/>
      <c r="AW294" s="75"/>
      <c r="AX294" s="75"/>
      <c r="AY294" s="75"/>
      <c r="AZ294" s="75"/>
      <c r="BA294" s="75"/>
      <c r="BB294" s="75"/>
      <c r="BC294" s="75"/>
      <c r="BD294" s="75"/>
      <c r="BE294" s="75"/>
      <c r="BF294" s="75"/>
      <c r="BG294" s="75"/>
      <c r="BH294" s="75"/>
      <c r="BI294" s="75"/>
      <c r="BJ294" s="75"/>
      <c r="BK294" s="75"/>
      <c r="BL294" s="75"/>
      <c r="BM294" s="75"/>
      <c r="BN294" s="75"/>
      <c r="BO294" s="75"/>
      <c r="BP294" s="75"/>
      <c r="BQ294" s="75"/>
      <c r="BR294" s="75"/>
      <c r="BS294" s="75"/>
      <c r="BT294" s="75"/>
      <c r="BU294" s="75"/>
      <c r="BV294" s="75"/>
      <c r="BW294" s="75"/>
      <c r="BX294" s="75"/>
      <c r="BY294" s="75"/>
      <c r="BZ294" s="75"/>
      <c r="CA294" s="75"/>
      <c r="CB294" s="75"/>
      <c r="CC294" s="75"/>
      <c r="CD294" s="75"/>
      <c r="CE294" s="75"/>
      <c r="CF294" s="75"/>
      <c r="CG294" s="75"/>
      <c r="CH294" s="75"/>
      <c r="CI294" s="75"/>
      <c r="CJ294" s="75"/>
      <c r="CK294" s="75"/>
      <c r="CL294" s="75"/>
    </row>
    <row r="295" spans="1:90" s="39" customFormat="1" ht="12.75">
      <c r="A295" s="40" t="s">
        <v>5</v>
      </c>
      <c r="B295" s="41">
        <v>10000</v>
      </c>
      <c r="C295" s="41"/>
      <c r="D295" s="41">
        <f>SUM(B295:C295)</f>
        <v>10000</v>
      </c>
      <c r="E295" s="90"/>
      <c r="F295" s="71"/>
      <c r="G295" s="59"/>
      <c r="H295" s="59"/>
      <c r="I295" s="59"/>
      <c r="J295" s="56"/>
      <c r="K295" s="59"/>
      <c r="L295" s="85"/>
      <c r="M295" s="59"/>
      <c r="N295" s="90"/>
      <c r="O295" s="74"/>
      <c r="P295" s="74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  <c r="AO295" s="75"/>
      <c r="AP295" s="75"/>
      <c r="AQ295" s="75"/>
      <c r="AR295" s="75"/>
      <c r="AS295" s="75"/>
      <c r="AT295" s="75"/>
      <c r="AU295" s="75"/>
      <c r="AV295" s="75"/>
      <c r="AW295" s="75"/>
      <c r="AX295" s="75"/>
      <c r="AY295" s="75"/>
      <c r="AZ295" s="75"/>
      <c r="BA295" s="75"/>
      <c r="BB295" s="75"/>
      <c r="BC295" s="75"/>
      <c r="BD295" s="75"/>
      <c r="BE295" s="75"/>
      <c r="BF295" s="75"/>
      <c r="BG295" s="75"/>
      <c r="BH295" s="75"/>
      <c r="BI295" s="75"/>
      <c r="BJ295" s="75"/>
      <c r="BK295" s="75"/>
      <c r="BL295" s="75"/>
      <c r="BM295" s="75"/>
      <c r="BN295" s="75"/>
      <c r="BO295" s="75"/>
      <c r="BP295" s="75"/>
      <c r="BQ295" s="75"/>
      <c r="BR295" s="75"/>
      <c r="BS295" s="75"/>
      <c r="BT295" s="75"/>
      <c r="BU295" s="75"/>
      <c r="BV295" s="75"/>
      <c r="BW295" s="75"/>
      <c r="BX295" s="75"/>
      <c r="BY295" s="75"/>
      <c r="BZ295" s="75"/>
      <c r="CA295" s="75"/>
      <c r="CB295" s="75"/>
      <c r="CC295" s="75"/>
      <c r="CD295" s="75"/>
      <c r="CE295" s="75"/>
      <c r="CF295" s="75"/>
      <c r="CG295" s="75"/>
      <c r="CH295" s="75"/>
      <c r="CI295" s="75"/>
      <c r="CJ295" s="75"/>
      <c r="CK295" s="75"/>
      <c r="CL295" s="75"/>
    </row>
    <row r="296" spans="1:90" s="39" customFormat="1" ht="12.75">
      <c r="A296" s="37" t="s">
        <v>7</v>
      </c>
      <c r="B296" s="38">
        <f>+B297</f>
        <v>5000</v>
      </c>
      <c r="C296" s="38">
        <f>+C297</f>
        <v>0</v>
      </c>
      <c r="D296" s="38">
        <f>+D297</f>
        <v>5000</v>
      </c>
      <c r="E296" s="90"/>
      <c r="F296" s="71"/>
      <c r="G296" s="59"/>
      <c r="H296" s="59"/>
      <c r="I296" s="59"/>
      <c r="J296" s="56"/>
      <c r="K296" s="59"/>
      <c r="L296" s="85"/>
      <c r="M296" s="59"/>
      <c r="N296" s="90"/>
      <c r="O296" s="74"/>
      <c r="P296" s="74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5"/>
      <c r="BK296" s="75"/>
      <c r="BL296" s="75"/>
      <c r="BM296" s="75"/>
      <c r="BN296" s="75"/>
      <c r="BO296" s="75"/>
      <c r="BP296" s="75"/>
      <c r="BQ296" s="75"/>
      <c r="BR296" s="75"/>
      <c r="BS296" s="75"/>
      <c r="BT296" s="75"/>
      <c r="BU296" s="75"/>
      <c r="BV296" s="75"/>
      <c r="BW296" s="75"/>
      <c r="BX296" s="75"/>
      <c r="BY296" s="75"/>
      <c r="BZ296" s="75"/>
      <c r="CA296" s="75"/>
      <c r="CB296" s="75"/>
      <c r="CC296" s="75"/>
      <c r="CD296" s="75"/>
      <c r="CE296" s="75"/>
      <c r="CF296" s="75"/>
      <c r="CG296" s="75"/>
      <c r="CH296" s="75"/>
      <c r="CI296" s="75"/>
      <c r="CJ296" s="75"/>
      <c r="CK296" s="75"/>
      <c r="CL296" s="75"/>
    </row>
    <row r="297" spans="1:90" s="94" customFormat="1" ht="12.75">
      <c r="A297" s="40" t="s">
        <v>8</v>
      </c>
      <c r="B297" s="41">
        <v>5000</v>
      </c>
      <c r="C297" s="41"/>
      <c r="D297" s="41">
        <f>SUM(B297:C297)</f>
        <v>5000</v>
      </c>
      <c r="E297" s="90"/>
      <c r="F297" s="91"/>
      <c r="G297" s="59"/>
      <c r="H297" s="59"/>
      <c r="I297" s="59"/>
      <c r="J297" s="59"/>
      <c r="K297" s="59"/>
      <c r="L297" s="85"/>
      <c r="M297" s="59"/>
      <c r="N297" s="90"/>
      <c r="O297" s="92"/>
      <c r="P297" s="92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AI297" s="93"/>
      <c r="AJ297" s="93"/>
      <c r="AK297" s="93"/>
      <c r="AL297" s="93"/>
      <c r="AM297" s="93"/>
      <c r="AN297" s="93"/>
      <c r="AO297" s="93"/>
      <c r="AP297" s="93"/>
      <c r="AQ297" s="93"/>
      <c r="AR297" s="93"/>
      <c r="AS297" s="93"/>
      <c r="AT297" s="93"/>
      <c r="AU297" s="93"/>
      <c r="AV297" s="93"/>
      <c r="AW297" s="93"/>
      <c r="AX297" s="93"/>
      <c r="AY297" s="93"/>
      <c r="AZ297" s="93"/>
      <c r="BA297" s="93"/>
      <c r="BB297" s="93"/>
      <c r="BC297" s="93"/>
      <c r="BD297" s="93"/>
      <c r="BE297" s="93"/>
      <c r="BF297" s="93"/>
      <c r="BG297" s="93"/>
      <c r="BH297" s="93"/>
      <c r="BI297" s="93"/>
      <c r="BJ297" s="93"/>
      <c r="BK297" s="93"/>
      <c r="BL297" s="93"/>
      <c r="BM297" s="93"/>
      <c r="BN297" s="93"/>
      <c r="BO297" s="93"/>
      <c r="BP297" s="93"/>
      <c r="BQ297" s="93"/>
      <c r="BR297" s="93"/>
      <c r="BS297" s="93"/>
      <c r="BT297" s="93"/>
      <c r="BU297" s="93"/>
      <c r="BV297" s="93"/>
      <c r="BW297" s="93"/>
      <c r="BX297" s="93"/>
      <c r="BY297" s="93"/>
      <c r="BZ297" s="93"/>
      <c r="CA297" s="93"/>
      <c r="CB297" s="93"/>
      <c r="CC297" s="93"/>
      <c r="CD297" s="93"/>
      <c r="CE297" s="93"/>
      <c r="CF297" s="93"/>
      <c r="CG297" s="93"/>
      <c r="CH297" s="93"/>
      <c r="CI297" s="93"/>
      <c r="CJ297" s="93"/>
      <c r="CK297" s="93"/>
      <c r="CL297" s="93"/>
    </row>
    <row r="298" spans="1:90" s="94" customFormat="1" ht="12.75">
      <c r="A298" s="46" t="s">
        <v>34</v>
      </c>
      <c r="B298" s="90">
        <f>B299</f>
        <v>50000</v>
      </c>
      <c r="C298" s="90">
        <f>C299</f>
        <v>0</v>
      </c>
      <c r="D298" s="90">
        <f>D299</f>
        <v>50000</v>
      </c>
      <c r="E298" s="90"/>
      <c r="F298" s="91"/>
      <c r="G298" s="59"/>
      <c r="H298" s="59"/>
      <c r="I298" s="59"/>
      <c r="J298" s="59"/>
      <c r="K298" s="59"/>
      <c r="L298" s="85"/>
      <c r="M298" s="59"/>
      <c r="N298" s="90"/>
      <c r="O298" s="92"/>
      <c r="P298" s="92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3"/>
      <c r="AJ298" s="93"/>
      <c r="AK298" s="93"/>
      <c r="AL298" s="93"/>
      <c r="AM298" s="93"/>
      <c r="AN298" s="93"/>
      <c r="AO298" s="93"/>
      <c r="AP298" s="93"/>
      <c r="AQ298" s="93"/>
      <c r="AR298" s="93"/>
      <c r="AS298" s="93"/>
      <c r="AT298" s="93"/>
      <c r="AU298" s="93"/>
      <c r="AV298" s="93"/>
      <c r="AW298" s="93"/>
      <c r="AX298" s="93"/>
      <c r="AY298" s="93"/>
      <c r="AZ298" s="93"/>
      <c r="BA298" s="93"/>
      <c r="BB298" s="93"/>
      <c r="BC298" s="93"/>
      <c r="BD298" s="93"/>
      <c r="BE298" s="93"/>
      <c r="BF298" s="93"/>
      <c r="BG298" s="93"/>
      <c r="BH298" s="93"/>
      <c r="BI298" s="93"/>
      <c r="BJ298" s="93"/>
      <c r="BK298" s="93"/>
      <c r="BL298" s="93"/>
      <c r="BM298" s="93"/>
      <c r="BN298" s="93"/>
      <c r="BO298" s="93"/>
      <c r="BP298" s="93"/>
      <c r="BQ298" s="93"/>
      <c r="BR298" s="93"/>
      <c r="BS298" s="93"/>
      <c r="BT298" s="93"/>
      <c r="BU298" s="93"/>
      <c r="BV298" s="93"/>
      <c r="BW298" s="93"/>
      <c r="BX298" s="93"/>
      <c r="BY298" s="93"/>
      <c r="BZ298" s="93"/>
      <c r="CA298" s="93"/>
      <c r="CB298" s="93"/>
      <c r="CC298" s="93"/>
      <c r="CD298" s="93"/>
      <c r="CE298" s="93"/>
      <c r="CF298" s="93"/>
      <c r="CG298" s="93"/>
      <c r="CH298" s="93"/>
      <c r="CI298" s="93"/>
      <c r="CJ298" s="93"/>
      <c r="CK298" s="93"/>
      <c r="CL298" s="93"/>
    </row>
    <row r="299" spans="1:90" s="94" customFormat="1" ht="12.75">
      <c r="A299" s="40" t="s">
        <v>38</v>
      </c>
      <c r="B299" s="41">
        <v>50000</v>
      </c>
      <c r="C299" s="41"/>
      <c r="D299" s="41">
        <f>SUM(B299:C299)</f>
        <v>50000</v>
      </c>
      <c r="E299" s="90"/>
      <c r="F299" s="91"/>
      <c r="G299" s="59"/>
      <c r="H299" s="59"/>
      <c r="I299" s="59"/>
      <c r="J299" s="59"/>
      <c r="K299" s="59"/>
      <c r="L299" s="85"/>
      <c r="M299" s="59"/>
      <c r="N299" s="90"/>
      <c r="O299" s="92"/>
      <c r="P299" s="92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3"/>
      <c r="AJ299" s="93"/>
      <c r="AK299" s="93"/>
      <c r="AL299" s="93"/>
      <c r="AM299" s="93"/>
      <c r="AN299" s="93"/>
      <c r="AO299" s="93"/>
      <c r="AP299" s="93"/>
      <c r="AQ299" s="93"/>
      <c r="AR299" s="93"/>
      <c r="AS299" s="93"/>
      <c r="AT299" s="93"/>
      <c r="AU299" s="93"/>
      <c r="AV299" s="93"/>
      <c r="AW299" s="93"/>
      <c r="AX299" s="93"/>
      <c r="AY299" s="93"/>
      <c r="AZ299" s="93"/>
      <c r="BA299" s="93"/>
      <c r="BB299" s="93"/>
      <c r="BC299" s="93"/>
      <c r="BD299" s="93"/>
      <c r="BE299" s="93"/>
      <c r="BF299" s="93"/>
      <c r="BG299" s="93"/>
      <c r="BH299" s="93"/>
      <c r="BI299" s="93"/>
      <c r="BJ299" s="93"/>
      <c r="BK299" s="93"/>
      <c r="BL299" s="93"/>
      <c r="BM299" s="93"/>
      <c r="BN299" s="93"/>
      <c r="BO299" s="93"/>
      <c r="BP299" s="93"/>
      <c r="BQ299" s="93"/>
      <c r="BR299" s="93"/>
      <c r="BS299" s="93"/>
      <c r="BT299" s="93"/>
      <c r="BU299" s="93"/>
      <c r="BV299" s="93"/>
      <c r="BW299" s="93"/>
      <c r="BX299" s="93"/>
      <c r="BY299" s="93"/>
      <c r="BZ299" s="93"/>
      <c r="CA299" s="93"/>
      <c r="CB299" s="93"/>
      <c r="CC299" s="93"/>
      <c r="CD299" s="93"/>
      <c r="CE299" s="93"/>
      <c r="CF299" s="93"/>
      <c r="CG299" s="93"/>
      <c r="CH299" s="93"/>
      <c r="CI299" s="93"/>
      <c r="CJ299" s="93"/>
      <c r="CK299" s="93"/>
      <c r="CL299" s="93"/>
    </row>
    <row r="300" spans="1:90" s="39" customFormat="1" ht="12.75">
      <c r="A300" s="35" t="s">
        <v>279</v>
      </c>
      <c r="B300" s="36">
        <f>+B301</f>
        <v>5320000</v>
      </c>
      <c r="C300" s="36">
        <f>+C301</f>
        <v>0</v>
      </c>
      <c r="D300" s="36">
        <f>+D301</f>
        <v>5320000</v>
      </c>
      <c r="E300" s="36"/>
      <c r="F300" s="71"/>
      <c r="G300" s="56"/>
      <c r="H300" s="56"/>
      <c r="I300" s="56"/>
      <c r="J300" s="56"/>
      <c r="K300" s="56"/>
      <c r="L300" s="28"/>
      <c r="M300" s="56"/>
      <c r="N300" s="36">
        <f>+N301</f>
        <v>0</v>
      </c>
      <c r="O300" s="74"/>
      <c r="P300" s="74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  <c r="AY300" s="75"/>
      <c r="AZ300" s="75"/>
      <c r="BA300" s="75"/>
      <c r="BB300" s="75"/>
      <c r="BC300" s="75"/>
      <c r="BD300" s="75"/>
      <c r="BE300" s="75"/>
      <c r="BF300" s="75"/>
      <c r="BG300" s="75"/>
      <c r="BH300" s="75"/>
      <c r="BI300" s="75"/>
      <c r="BJ300" s="75"/>
      <c r="BK300" s="75"/>
      <c r="BL300" s="75"/>
      <c r="BM300" s="75"/>
      <c r="BN300" s="75"/>
      <c r="BO300" s="75"/>
      <c r="BP300" s="75"/>
      <c r="BQ300" s="75"/>
      <c r="BR300" s="75"/>
      <c r="BS300" s="75"/>
      <c r="BT300" s="75"/>
      <c r="BU300" s="75"/>
      <c r="BV300" s="75"/>
      <c r="BW300" s="75"/>
      <c r="BX300" s="75"/>
      <c r="BY300" s="75"/>
      <c r="BZ300" s="75"/>
      <c r="CA300" s="75"/>
      <c r="CB300" s="75"/>
      <c r="CC300" s="75"/>
      <c r="CD300" s="75"/>
      <c r="CE300" s="75"/>
      <c r="CF300" s="75"/>
      <c r="CG300" s="75"/>
      <c r="CH300" s="75"/>
      <c r="CI300" s="75"/>
      <c r="CJ300" s="75"/>
      <c r="CK300" s="75"/>
      <c r="CL300" s="75"/>
    </row>
    <row r="301" spans="1:90" s="39" customFormat="1" ht="12.75">
      <c r="A301" s="37" t="s">
        <v>69</v>
      </c>
      <c r="B301" s="38">
        <f>SUM(B302:B305)</f>
        <v>5320000</v>
      </c>
      <c r="C301" s="38">
        <f>SUM(C302:C305)</f>
        <v>0</v>
      </c>
      <c r="D301" s="38">
        <f>SUM(D302:D305)</f>
        <v>5320000</v>
      </c>
      <c r="E301" s="38"/>
      <c r="F301" s="71"/>
      <c r="G301" s="56"/>
      <c r="H301" s="56"/>
      <c r="I301" s="56"/>
      <c r="J301" s="56"/>
      <c r="K301" s="56"/>
      <c r="L301" s="28"/>
      <c r="M301" s="56"/>
      <c r="N301" s="38">
        <f>SUM(N302:N305)</f>
        <v>0</v>
      </c>
      <c r="O301" s="74"/>
      <c r="P301" s="74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  <c r="AY301" s="75"/>
      <c r="AZ301" s="75"/>
      <c r="BA301" s="75"/>
      <c r="BB301" s="75"/>
      <c r="BC301" s="75"/>
      <c r="BD301" s="75"/>
      <c r="BE301" s="75"/>
      <c r="BF301" s="75"/>
      <c r="BG301" s="75"/>
      <c r="BH301" s="75"/>
      <c r="BI301" s="75"/>
      <c r="BJ301" s="75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75"/>
      <c r="BV301" s="75"/>
      <c r="BW301" s="75"/>
      <c r="BX301" s="75"/>
      <c r="BY301" s="75"/>
      <c r="BZ301" s="75"/>
      <c r="CA301" s="75"/>
      <c r="CB301" s="75"/>
      <c r="CC301" s="75"/>
      <c r="CD301" s="75"/>
      <c r="CE301" s="75"/>
      <c r="CF301" s="75"/>
      <c r="CG301" s="75"/>
      <c r="CH301" s="75"/>
      <c r="CI301" s="75"/>
      <c r="CJ301" s="75"/>
      <c r="CK301" s="75"/>
      <c r="CL301" s="75"/>
    </row>
    <row r="302" spans="1:90" s="39" customFormat="1" ht="12.75">
      <c r="A302" s="40" t="s">
        <v>68</v>
      </c>
      <c r="B302" s="41">
        <v>50000</v>
      </c>
      <c r="C302" s="41"/>
      <c r="D302" s="41">
        <f>SUM(B302:C302)</f>
        <v>50000</v>
      </c>
      <c r="E302" s="89"/>
      <c r="F302" s="70"/>
      <c r="G302" s="56"/>
      <c r="H302" s="56"/>
      <c r="I302" s="56"/>
      <c r="J302" s="56"/>
      <c r="K302" s="56"/>
      <c r="L302" s="28"/>
      <c r="M302" s="56"/>
      <c r="N302" s="89"/>
      <c r="O302" s="74"/>
      <c r="P302" s="74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  <c r="AY302" s="75"/>
      <c r="AZ302" s="75"/>
      <c r="BA302" s="75"/>
      <c r="BB302" s="75"/>
      <c r="BC302" s="75"/>
      <c r="BD302" s="75"/>
      <c r="BE302" s="75"/>
      <c r="BF302" s="75"/>
      <c r="BG302" s="75"/>
      <c r="BH302" s="75"/>
      <c r="BI302" s="75"/>
      <c r="BJ302" s="75"/>
      <c r="BK302" s="75"/>
      <c r="BL302" s="75"/>
      <c r="BM302" s="75"/>
      <c r="BN302" s="75"/>
      <c r="BO302" s="75"/>
      <c r="BP302" s="75"/>
      <c r="BQ302" s="75"/>
      <c r="BR302" s="75"/>
      <c r="BS302" s="75"/>
      <c r="BT302" s="75"/>
      <c r="BU302" s="75"/>
      <c r="BV302" s="75"/>
      <c r="BW302" s="75"/>
      <c r="BX302" s="75"/>
      <c r="BY302" s="75"/>
      <c r="BZ302" s="75"/>
      <c r="CA302" s="75"/>
      <c r="CB302" s="75"/>
      <c r="CC302" s="75"/>
      <c r="CD302" s="75"/>
      <c r="CE302" s="75"/>
      <c r="CF302" s="75"/>
      <c r="CG302" s="75"/>
      <c r="CH302" s="75"/>
      <c r="CI302" s="75"/>
      <c r="CJ302" s="75"/>
      <c r="CK302" s="75"/>
      <c r="CL302" s="75"/>
    </row>
    <row r="303" spans="1:90" s="39" customFormat="1" ht="12.75">
      <c r="A303" s="40" t="s">
        <v>73</v>
      </c>
      <c r="B303" s="41">
        <v>3600000</v>
      </c>
      <c r="C303" s="41"/>
      <c r="D303" s="41">
        <f>SUM(B303:C303)</f>
        <v>3600000</v>
      </c>
      <c r="E303" s="89"/>
      <c r="F303" s="70"/>
      <c r="G303" s="56"/>
      <c r="H303" s="56"/>
      <c r="I303" s="56"/>
      <c r="J303" s="56"/>
      <c r="K303" s="56"/>
      <c r="L303" s="28"/>
      <c r="M303" s="56"/>
      <c r="N303" s="89"/>
      <c r="O303" s="74"/>
      <c r="P303" s="74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X303" s="75"/>
      <c r="AY303" s="75"/>
      <c r="AZ303" s="75"/>
      <c r="BA303" s="75"/>
      <c r="BB303" s="75"/>
      <c r="BC303" s="75"/>
      <c r="BD303" s="75"/>
      <c r="BE303" s="75"/>
      <c r="BF303" s="75"/>
      <c r="BG303" s="75"/>
      <c r="BH303" s="75"/>
      <c r="BI303" s="75"/>
      <c r="BJ303" s="75"/>
      <c r="BK303" s="75"/>
      <c r="BL303" s="75"/>
      <c r="BM303" s="75"/>
      <c r="BN303" s="75"/>
      <c r="BO303" s="75"/>
      <c r="BP303" s="75"/>
      <c r="BQ303" s="75"/>
      <c r="BR303" s="75"/>
      <c r="BS303" s="75"/>
      <c r="BT303" s="75"/>
      <c r="BU303" s="75"/>
      <c r="BV303" s="75"/>
      <c r="BW303" s="75"/>
      <c r="BX303" s="75"/>
      <c r="BY303" s="75"/>
      <c r="BZ303" s="75"/>
      <c r="CA303" s="75"/>
      <c r="CB303" s="75"/>
      <c r="CC303" s="75"/>
      <c r="CD303" s="75"/>
      <c r="CE303" s="75"/>
      <c r="CF303" s="75"/>
      <c r="CG303" s="75"/>
      <c r="CH303" s="75"/>
      <c r="CI303" s="75"/>
      <c r="CJ303" s="75"/>
      <c r="CK303" s="75"/>
      <c r="CL303" s="75"/>
    </row>
    <row r="304" spans="1:90" s="39" customFormat="1" ht="12.75">
      <c r="A304" s="40" t="s">
        <v>257</v>
      </c>
      <c r="B304" s="41">
        <v>700000</v>
      </c>
      <c r="C304" s="41"/>
      <c r="D304" s="41">
        <f>SUM(B304:C304)</f>
        <v>700000</v>
      </c>
      <c r="E304" s="89"/>
      <c r="F304" s="70"/>
      <c r="G304" s="56"/>
      <c r="H304" s="56"/>
      <c r="I304" s="56"/>
      <c r="J304" s="56"/>
      <c r="K304" s="56"/>
      <c r="L304" s="28"/>
      <c r="M304" s="56"/>
      <c r="N304" s="89"/>
      <c r="O304" s="74"/>
      <c r="P304" s="74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  <c r="AY304" s="75"/>
      <c r="AZ304" s="75"/>
      <c r="BA304" s="75"/>
      <c r="BB304" s="75"/>
      <c r="BC304" s="75"/>
      <c r="BD304" s="75"/>
      <c r="BE304" s="75"/>
      <c r="BF304" s="75"/>
      <c r="BG304" s="75"/>
      <c r="BH304" s="75"/>
      <c r="BI304" s="75"/>
      <c r="BJ304" s="75"/>
      <c r="BK304" s="75"/>
      <c r="BL304" s="75"/>
      <c r="BM304" s="75"/>
      <c r="BN304" s="75"/>
      <c r="BO304" s="75"/>
      <c r="BP304" s="75"/>
      <c r="BQ304" s="75"/>
      <c r="BR304" s="75"/>
      <c r="BS304" s="75"/>
      <c r="BT304" s="75"/>
      <c r="BU304" s="75"/>
      <c r="BV304" s="75"/>
      <c r="BW304" s="75"/>
      <c r="BX304" s="75"/>
      <c r="BY304" s="75"/>
      <c r="BZ304" s="75"/>
      <c r="CA304" s="75"/>
      <c r="CB304" s="75"/>
      <c r="CC304" s="75"/>
      <c r="CD304" s="75"/>
      <c r="CE304" s="75"/>
      <c r="CF304" s="75"/>
      <c r="CG304" s="75"/>
      <c r="CH304" s="75"/>
      <c r="CI304" s="75"/>
      <c r="CJ304" s="75"/>
      <c r="CK304" s="75"/>
      <c r="CL304" s="75"/>
    </row>
    <row r="305" spans="1:90" s="88" customFormat="1" ht="12.75">
      <c r="A305" s="40" t="s">
        <v>254</v>
      </c>
      <c r="B305" s="41">
        <v>970000</v>
      </c>
      <c r="C305" s="41"/>
      <c r="D305" s="41">
        <f>SUM(B305:C305)</f>
        <v>970000</v>
      </c>
      <c r="E305" s="84"/>
      <c r="F305" s="70"/>
      <c r="G305" s="59"/>
      <c r="H305" s="59"/>
      <c r="I305" s="59"/>
      <c r="J305" s="59"/>
      <c r="K305" s="59"/>
      <c r="L305" s="85"/>
      <c r="M305" s="59"/>
      <c r="N305" s="84"/>
      <c r="O305" s="86"/>
      <c r="P305" s="86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7"/>
      <c r="AN305" s="87"/>
      <c r="AO305" s="87"/>
      <c r="AP305" s="87"/>
      <c r="AQ305" s="87"/>
      <c r="AR305" s="87"/>
      <c r="AS305" s="87"/>
      <c r="AT305" s="87"/>
      <c r="AU305" s="87"/>
      <c r="AV305" s="87"/>
      <c r="AW305" s="87"/>
      <c r="AX305" s="87"/>
      <c r="AY305" s="87"/>
      <c r="AZ305" s="87"/>
      <c r="BA305" s="87"/>
      <c r="BB305" s="87"/>
      <c r="BC305" s="87"/>
      <c r="BD305" s="87"/>
      <c r="BE305" s="87"/>
      <c r="BF305" s="87"/>
      <c r="BG305" s="87"/>
      <c r="BH305" s="87"/>
      <c r="BI305" s="87"/>
      <c r="BJ305" s="87"/>
      <c r="BK305" s="87"/>
      <c r="BL305" s="87"/>
      <c r="BM305" s="87"/>
      <c r="BN305" s="87"/>
      <c r="BO305" s="87"/>
      <c r="BP305" s="87"/>
      <c r="BQ305" s="87"/>
      <c r="BR305" s="87"/>
      <c r="BS305" s="87"/>
      <c r="BT305" s="87"/>
      <c r="BU305" s="87"/>
      <c r="BV305" s="87"/>
      <c r="BW305" s="87"/>
      <c r="BX305" s="87"/>
      <c r="BY305" s="87"/>
      <c r="BZ305" s="87"/>
      <c r="CA305" s="87"/>
      <c r="CB305" s="87"/>
      <c r="CC305" s="87"/>
      <c r="CD305" s="87"/>
      <c r="CE305" s="87"/>
      <c r="CF305" s="87"/>
      <c r="CG305" s="87"/>
      <c r="CH305" s="87"/>
      <c r="CI305" s="87"/>
      <c r="CJ305" s="87"/>
      <c r="CK305" s="87"/>
      <c r="CL305" s="87"/>
    </row>
    <row r="306" spans="1:90" s="39" customFormat="1" ht="12.75">
      <c r="A306" s="52" t="s">
        <v>218</v>
      </c>
      <c r="B306" s="53">
        <f aca="true" t="shared" si="10" ref="B306:D307">SUM(B307)</f>
        <v>215000</v>
      </c>
      <c r="C306" s="53">
        <f t="shared" si="10"/>
        <v>0</v>
      </c>
      <c r="D306" s="53">
        <f t="shared" si="10"/>
        <v>215000</v>
      </c>
      <c r="E306" s="53"/>
      <c r="F306" s="71"/>
      <c r="G306" s="56"/>
      <c r="H306" s="56"/>
      <c r="I306" s="56"/>
      <c r="J306" s="56"/>
      <c r="K306" s="56"/>
      <c r="L306" s="28"/>
      <c r="M306" s="56"/>
      <c r="N306" s="53">
        <f>SUM(N307)</f>
        <v>0</v>
      </c>
      <c r="O306" s="74"/>
      <c r="P306" s="74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  <c r="AY306" s="75"/>
      <c r="AZ306" s="75"/>
      <c r="BA306" s="75"/>
      <c r="BB306" s="75"/>
      <c r="BC306" s="75"/>
      <c r="BD306" s="75"/>
      <c r="BE306" s="75"/>
      <c r="BF306" s="75"/>
      <c r="BG306" s="75"/>
      <c r="BH306" s="75"/>
      <c r="BI306" s="75"/>
      <c r="BJ306" s="75"/>
      <c r="BK306" s="75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/>
      <c r="BV306" s="75"/>
      <c r="BW306" s="75"/>
      <c r="BX306" s="75"/>
      <c r="BY306" s="75"/>
      <c r="BZ306" s="75"/>
      <c r="CA306" s="75"/>
      <c r="CB306" s="75"/>
      <c r="CC306" s="75"/>
      <c r="CD306" s="75"/>
      <c r="CE306" s="75"/>
      <c r="CF306" s="75"/>
      <c r="CG306" s="75"/>
      <c r="CH306" s="75"/>
      <c r="CI306" s="75"/>
      <c r="CJ306" s="75"/>
      <c r="CK306" s="75"/>
      <c r="CL306" s="75"/>
    </row>
    <row r="307" spans="1:90" s="39" customFormat="1" ht="12.75">
      <c r="A307" s="52" t="s">
        <v>220</v>
      </c>
      <c r="B307" s="53">
        <f t="shared" si="10"/>
        <v>215000</v>
      </c>
      <c r="C307" s="53">
        <f t="shared" si="10"/>
        <v>0</v>
      </c>
      <c r="D307" s="53">
        <f t="shared" si="10"/>
        <v>215000</v>
      </c>
      <c r="E307" s="53"/>
      <c r="F307" s="71"/>
      <c r="G307" s="57"/>
      <c r="H307" s="56">
        <f>B307</f>
        <v>215000</v>
      </c>
      <c r="I307" s="56"/>
      <c r="J307" s="57"/>
      <c r="K307" s="57"/>
      <c r="L307" s="66"/>
      <c r="M307" s="57"/>
      <c r="N307" s="53">
        <f>SUM(N308)</f>
        <v>0</v>
      </c>
      <c r="O307" s="74"/>
      <c r="P307" s="74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  <c r="AY307" s="75"/>
      <c r="AZ307" s="75"/>
      <c r="BA307" s="75"/>
      <c r="BB307" s="75"/>
      <c r="BC307" s="75"/>
      <c r="BD307" s="75"/>
      <c r="BE307" s="75"/>
      <c r="BF307" s="75"/>
      <c r="BG307" s="75"/>
      <c r="BH307" s="75"/>
      <c r="BI307" s="75"/>
      <c r="BJ307" s="75"/>
      <c r="BK307" s="75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  <c r="BV307" s="75"/>
      <c r="BW307" s="75"/>
      <c r="BX307" s="75"/>
      <c r="BY307" s="75"/>
      <c r="BZ307" s="75"/>
      <c r="CA307" s="75"/>
      <c r="CB307" s="75"/>
      <c r="CC307" s="75"/>
      <c r="CD307" s="75"/>
      <c r="CE307" s="75"/>
      <c r="CF307" s="75"/>
      <c r="CG307" s="75"/>
      <c r="CH307" s="75"/>
      <c r="CI307" s="75"/>
      <c r="CJ307" s="75"/>
      <c r="CK307" s="75"/>
      <c r="CL307" s="75"/>
    </row>
    <row r="308" spans="1:90" s="39" customFormat="1" ht="15.75" customHeight="1">
      <c r="A308" s="35" t="s">
        <v>63</v>
      </c>
      <c r="B308" s="36">
        <f>+B309+B319+B321</f>
        <v>215000</v>
      </c>
      <c r="C308" s="36">
        <f>+C309+C319+C321</f>
        <v>0</v>
      </c>
      <c r="D308" s="36">
        <f>+D309+D319+D321</f>
        <v>215000</v>
      </c>
      <c r="E308" s="36"/>
      <c r="F308" s="71"/>
      <c r="G308" s="56"/>
      <c r="H308" s="56"/>
      <c r="I308" s="56"/>
      <c r="J308" s="56"/>
      <c r="K308" s="56"/>
      <c r="L308" s="28"/>
      <c r="M308" s="56"/>
      <c r="N308" s="36">
        <f>+N309+N319+N321</f>
        <v>0</v>
      </c>
      <c r="O308" s="74"/>
      <c r="P308" s="74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  <c r="AY308" s="75"/>
      <c r="AZ308" s="75"/>
      <c r="BA308" s="75"/>
      <c r="BB308" s="75"/>
      <c r="BC308" s="75"/>
      <c r="BD308" s="75"/>
      <c r="BE308" s="75"/>
      <c r="BF308" s="75"/>
      <c r="BG308" s="75"/>
      <c r="BH308" s="75"/>
      <c r="BI308" s="75"/>
      <c r="BJ308" s="75"/>
      <c r="BK308" s="75"/>
      <c r="BL308" s="75"/>
      <c r="BM308" s="75"/>
      <c r="BN308" s="75"/>
      <c r="BO308" s="75"/>
      <c r="BP308" s="75"/>
      <c r="BQ308" s="75"/>
      <c r="BR308" s="75"/>
      <c r="BS308" s="75"/>
      <c r="BT308" s="75"/>
      <c r="BU308" s="75"/>
      <c r="BV308" s="75"/>
      <c r="BW308" s="75"/>
      <c r="BX308" s="75"/>
      <c r="BY308" s="75"/>
      <c r="BZ308" s="75"/>
      <c r="CA308" s="75"/>
      <c r="CB308" s="75"/>
      <c r="CC308" s="75"/>
      <c r="CD308" s="75"/>
      <c r="CE308" s="75"/>
      <c r="CF308" s="75"/>
      <c r="CG308" s="75"/>
      <c r="CH308" s="75"/>
      <c r="CI308" s="75"/>
      <c r="CJ308" s="75"/>
      <c r="CK308" s="75"/>
      <c r="CL308" s="75"/>
    </row>
    <row r="309" spans="1:90" s="39" customFormat="1" ht="12.75">
      <c r="A309" s="37" t="s">
        <v>69</v>
      </c>
      <c r="B309" s="38">
        <f>SUM(B310:B318)</f>
        <v>202000</v>
      </c>
      <c r="C309" s="38">
        <f>SUM(C310:C318)</f>
        <v>0</v>
      </c>
      <c r="D309" s="38">
        <f>SUM(D310:D318)</f>
        <v>202000</v>
      </c>
      <c r="E309" s="38"/>
      <c r="F309" s="71"/>
      <c r="G309" s="56"/>
      <c r="H309" s="56"/>
      <c r="I309" s="56"/>
      <c r="J309" s="56"/>
      <c r="K309" s="56"/>
      <c r="L309" s="28"/>
      <c r="M309" s="56"/>
      <c r="N309" s="38">
        <f>SUM(N310:N318)</f>
        <v>0</v>
      </c>
      <c r="O309" s="74"/>
      <c r="P309" s="74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5"/>
      <c r="CA309" s="75"/>
      <c r="CB309" s="75"/>
      <c r="CC309" s="75"/>
      <c r="CD309" s="75"/>
      <c r="CE309" s="75"/>
      <c r="CF309" s="75"/>
      <c r="CG309" s="75"/>
      <c r="CH309" s="75"/>
      <c r="CI309" s="75"/>
      <c r="CJ309" s="75"/>
      <c r="CK309" s="75"/>
      <c r="CL309" s="75"/>
    </row>
    <row r="310" spans="1:90" ht="12.75">
      <c r="A310" s="40" t="s">
        <v>68</v>
      </c>
      <c r="B310" s="41">
        <v>24000</v>
      </c>
      <c r="C310" s="41"/>
      <c r="D310" s="41">
        <f aca="true" t="shared" si="11" ref="D310:D318">SUM(B310:C310)</f>
        <v>24000</v>
      </c>
      <c r="E310" s="41"/>
      <c r="F310" s="70"/>
      <c r="N310" s="41"/>
      <c r="O310" s="73"/>
      <c r="P310" s="73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</row>
    <row r="311" spans="1:90" ht="12.75">
      <c r="A311" s="40" t="s">
        <v>73</v>
      </c>
      <c r="B311" s="41">
        <v>115000</v>
      </c>
      <c r="C311" s="41"/>
      <c r="D311" s="41">
        <f t="shared" si="11"/>
        <v>115000</v>
      </c>
      <c r="E311" s="41"/>
      <c r="F311" s="70"/>
      <c r="N311" s="41"/>
      <c r="O311" s="73"/>
      <c r="P311" s="73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</row>
    <row r="312" spans="1:90" ht="12.75">
      <c r="A312" s="40" t="s">
        <v>250</v>
      </c>
      <c r="B312" s="41">
        <v>5000</v>
      </c>
      <c r="C312" s="41"/>
      <c r="D312" s="41">
        <f t="shared" si="11"/>
        <v>5000</v>
      </c>
      <c r="E312" s="41"/>
      <c r="F312" s="70"/>
      <c r="N312" s="41"/>
      <c r="O312" s="73"/>
      <c r="P312" s="73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</row>
    <row r="313" spans="1:90" ht="12.75">
      <c r="A313" s="40" t="s">
        <v>219</v>
      </c>
      <c r="B313" s="41">
        <v>8000</v>
      </c>
      <c r="C313" s="41"/>
      <c r="D313" s="41">
        <f t="shared" si="11"/>
        <v>8000</v>
      </c>
      <c r="E313" s="41"/>
      <c r="F313" s="70"/>
      <c r="N313" s="41"/>
      <c r="O313" s="73"/>
      <c r="P313" s="73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</row>
    <row r="314" spans="1:90" ht="12.75">
      <c r="A314" s="40" t="s">
        <v>251</v>
      </c>
      <c r="B314" s="41">
        <v>5000</v>
      </c>
      <c r="C314" s="41"/>
      <c r="D314" s="41">
        <f t="shared" si="11"/>
        <v>5000</v>
      </c>
      <c r="E314" s="41"/>
      <c r="F314" s="70"/>
      <c r="N314" s="41"/>
      <c r="O314" s="73"/>
      <c r="P314" s="73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</row>
    <row r="315" spans="1:90" ht="12.75">
      <c r="A315" s="40" t="s">
        <v>252</v>
      </c>
      <c r="B315" s="41">
        <v>9000</v>
      </c>
      <c r="C315" s="41"/>
      <c r="D315" s="41">
        <f t="shared" si="11"/>
        <v>9000</v>
      </c>
      <c r="E315" s="41"/>
      <c r="F315" s="70"/>
      <c r="N315" s="41"/>
      <c r="O315" s="73"/>
      <c r="P315" s="73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</row>
    <row r="316" spans="1:90" ht="12.75">
      <c r="A316" s="40" t="s">
        <v>253</v>
      </c>
      <c r="B316" s="41">
        <v>21000</v>
      </c>
      <c r="C316" s="41"/>
      <c r="D316" s="41">
        <f t="shared" si="11"/>
        <v>21000</v>
      </c>
      <c r="E316" s="41"/>
      <c r="F316" s="70"/>
      <c r="N316" s="41"/>
      <c r="O316" s="73"/>
      <c r="P316" s="73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</row>
    <row r="317" spans="1:90" ht="12.75">
      <c r="A317" s="40" t="s">
        <v>254</v>
      </c>
      <c r="B317" s="41">
        <v>10000</v>
      </c>
      <c r="C317" s="41"/>
      <c r="D317" s="41">
        <f t="shared" si="11"/>
        <v>10000</v>
      </c>
      <c r="E317" s="41"/>
      <c r="F317" s="70"/>
      <c r="N317" s="41"/>
      <c r="O317" s="73"/>
      <c r="P317" s="73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</row>
    <row r="318" spans="1:90" ht="12.75">
      <c r="A318" s="42" t="s">
        <v>214</v>
      </c>
      <c r="B318" s="41">
        <v>5000</v>
      </c>
      <c r="C318" s="41"/>
      <c r="D318" s="41">
        <f t="shared" si="11"/>
        <v>5000</v>
      </c>
      <c r="E318" s="41"/>
      <c r="F318" s="70"/>
      <c r="N318" s="41"/>
      <c r="O318" s="73"/>
      <c r="P318" s="73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</row>
    <row r="319" spans="1:90" s="39" customFormat="1" ht="12.75">
      <c r="A319" s="37" t="s">
        <v>61</v>
      </c>
      <c r="B319" s="38">
        <f>+B320</f>
        <v>8000</v>
      </c>
      <c r="C319" s="38">
        <f>+C320</f>
        <v>0</v>
      </c>
      <c r="D319" s="38">
        <f>+D320</f>
        <v>8000</v>
      </c>
      <c r="E319" s="38"/>
      <c r="F319" s="71"/>
      <c r="G319" s="56"/>
      <c r="H319" s="56"/>
      <c r="I319" s="56"/>
      <c r="J319" s="56"/>
      <c r="K319" s="56"/>
      <c r="L319" s="28"/>
      <c r="M319" s="56"/>
      <c r="N319" s="38">
        <f>+N320</f>
        <v>0</v>
      </c>
      <c r="O319" s="74"/>
      <c r="P319" s="74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  <c r="AY319" s="75"/>
      <c r="AZ319" s="75"/>
      <c r="BA319" s="75"/>
      <c r="BB319" s="75"/>
      <c r="BC319" s="75"/>
      <c r="BD319" s="75"/>
      <c r="BE319" s="75"/>
      <c r="BF319" s="75"/>
      <c r="BG319" s="75"/>
      <c r="BH319" s="75"/>
      <c r="BI319" s="75"/>
      <c r="BJ319" s="75"/>
      <c r="BK319" s="75"/>
      <c r="BL319" s="75"/>
      <c r="BM319" s="75"/>
      <c r="BN319" s="75"/>
      <c r="BO319" s="75"/>
      <c r="BP319" s="75"/>
      <c r="BQ319" s="75"/>
      <c r="BR319" s="75"/>
      <c r="BS319" s="75"/>
      <c r="BT319" s="75"/>
      <c r="BU319" s="75"/>
      <c r="BV319" s="75"/>
      <c r="BW319" s="75"/>
      <c r="BX319" s="75"/>
      <c r="BY319" s="75"/>
      <c r="BZ319" s="75"/>
      <c r="CA319" s="75"/>
      <c r="CB319" s="75"/>
      <c r="CC319" s="75"/>
      <c r="CD319" s="75"/>
      <c r="CE319" s="75"/>
      <c r="CF319" s="75"/>
      <c r="CG319" s="75"/>
      <c r="CH319" s="75"/>
      <c r="CI319" s="75"/>
      <c r="CJ319" s="75"/>
      <c r="CK319" s="75"/>
      <c r="CL319" s="75"/>
    </row>
    <row r="320" spans="1:90" ht="12.75">
      <c r="A320" s="40" t="s">
        <v>62</v>
      </c>
      <c r="B320" s="41">
        <v>8000</v>
      </c>
      <c r="C320" s="41"/>
      <c r="D320" s="41">
        <f>SUM(B320:C320)</f>
        <v>8000</v>
      </c>
      <c r="E320" s="41"/>
      <c r="F320" s="70"/>
      <c r="N320" s="41"/>
      <c r="O320" s="73"/>
      <c r="P320" s="73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</row>
    <row r="321" spans="1:90" s="39" customFormat="1" ht="12.75">
      <c r="A321" s="37" t="s">
        <v>255</v>
      </c>
      <c r="B321" s="38">
        <f>+B322</f>
        <v>5000</v>
      </c>
      <c r="C321" s="38">
        <f>+C322</f>
        <v>0</v>
      </c>
      <c r="D321" s="38">
        <f>+D322</f>
        <v>5000</v>
      </c>
      <c r="E321" s="38"/>
      <c r="F321" s="71"/>
      <c r="G321" s="56"/>
      <c r="H321" s="56"/>
      <c r="I321" s="56"/>
      <c r="J321" s="56"/>
      <c r="K321" s="56"/>
      <c r="L321" s="28"/>
      <c r="M321" s="56"/>
      <c r="N321" s="38">
        <f>+N322</f>
        <v>0</v>
      </c>
      <c r="O321" s="74"/>
      <c r="P321" s="74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  <c r="AY321" s="75"/>
      <c r="AZ321" s="75"/>
      <c r="BA321" s="75"/>
      <c r="BB321" s="75"/>
      <c r="BC321" s="75"/>
      <c r="BD321" s="75"/>
      <c r="BE321" s="75"/>
      <c r="BF321" s="75"/>
      <c r="BG321" s="75"/>
      <c r="BH321" s="75"/>
      <c r="BI321" s="75"/>
      <c r="BJ321" s="75"/>
      <c r="BK321" s="75"/>
      <c r="BL321" s="75"/>
      <c r="BM321" s="75"/>
      <c r="BN321" s="75"/>
      <c r="BO321" s="75"/>
      <c r="BP321" s="75"/>
      <c r="BQ321" s="75"/>
      <c r="BR321" s="75"/>
      <c r="BS321" s="75"/>
      <c r="BT321" s="75"/>
      <c r="BU321" s="75"/>
      <c r="BV321" s="75"/>
      <c r="BW321" s="75"/>
      <c r="BX321" s="75"/>
      <c r="BY321" s="75"/>
      <c r="BZ321" s="75"/>
      <c r="CA321" s="75"/>
      <c r="CB321" s="75"/>
      <c r="CC321" s="75"/>
      <c r="CD321" s="75"/>
      <c r="CE321" s="75"/>
      <c r="CF321" s="75"/>
      <c r="CG321" s="75"/>
      <c r="CH321" s="75"/>
      <c r="CI321" s="75"/>
      <c r="CJ321" s="75"/>
      <c r="CK321" s="75"/>
      <c r="CL321" s="75"/>
    </row>
    <row r="322" spans="1:90" ht="12.75">
      <c r="A322" s="40" t="s">
        <v>256</v>
      </c>
      <c r="B322" s="41">
        <v>5000</v>
      </c>
      <c r="C322" s="41"/>
      <c r="D322" s="41">
        <f>SUM(B322:C322)</f>
        <v>5000</v>
      </c>
      <c r="E322" s="41"/>
      <c r="F322" s="70"/>
      <c r="N322" s="41"/>
      <c r="O322" s="73"/>
      <c r="P322" s="73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</row>
    <row r="323" spans="1:90" s="39" customFormat="1" ht="12.75">
      <c r="A323" s="52" t="s">
        <v>221</v>
      </c>
      <c r="B323" s="53">
        <f>SUM(B326+B328)</f>
        <v>143000</v>
      </c>
      <c r="C323" s="53">
        <f>SUM(C326+C328)</f>
        <v>39500</v>
      </c>
      <c r="D323" s="53">
        <f>SUM(D326+D328)</f>
        <v>182500</v>
      </c>
      <c r="E323" s="53"/>
      <c r="F323" s="71"/>
      <c r="G323" s="56"/>
      <c r="H323" s="56"/>
      <c r="I323" s="56"/>
      <c r="J323" s="56"/>
      <c r="K323" s="56"/>
      <c r="L323" s="28"/>
      <c r="M323" s="56"/>
      <c r="N323" s="53">
        <f>SUM(N326+N328)</f>
        <v>0</v>
      </c>
      <c r="O323" s="74"/>
      <c r="P323" s="74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  <c r="AY323" s="75"/>
      <c r="AZ323" s="75"/>
      <c r="BA323" s="75"/>
      <c r="BB323" s="75"/>
      <c r="BC323" s="75"/>
      <c r="BD323" s="75"/>
      <c r="BE323" s="75"/>
      <c r="BF323" s="75"/>
      <c r="BG323" s="75"/>
      <c r="BH323" s="75"/>
      <c r="BI323" s="75"/>
      <c r="BJ323" s="75"/>
      <c r="BK323" s="75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  <c r="BV323" s="75"/>
      <c r="BW323" s="75"/>
      <c r="BX323" s="75"/>
      <c r="BY323" s="75"/>
      <c r="BZ323" s="75"/>
      <c r="CA323" s="75"/>
      <c r="CB323" s="75"/>
      <c r="CC323" s="75"/>
      <c r="CD323" s="75"/>
      <c r="CE323" s="75"/>
      <c r="CF323" s="75"/>
      <c r="CG323" s="75"/>
      <c r="CH323" s="75"/>
      <c r="CI323" s="75"/>
      <c r="CJ323" s="75"/>
      <c r="CK323" s="75"/>
      <c r="CL323" s="75"/>
    </row>
    <row r="324" spans="1:90" s="39" customFormat="1" ht="12.75">
      <c r="A324" s="52" t="s">
        <v>280</v>
      </c>
      <c r="B324" s="53"/>
      <c r="C324" s="53"/>
      <c r="D324" s="53"/>
      <c r="E324" s="53"/>
      <c r="F324" s="71"/>
      <c r="G324" s="56"/>
      <c r="H324" s="56"/>
      <c r="I324" s="56"/>
      <c r="J324" s="56"/>
      <c r="K324" s="56"/>
      <c r="L324" s="28"/>
      <c r="M324" s="56"/>
      <c r="N324" s="53"/>
      <c r="O324" s="74"/>
      <c r="P324" s="74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  <c r="AY324" s="75"/>
      <c r="AZ324" s="75"/>
      <c r="BA324" s="75"/>
      <c r="BB324" s="75"/>
      <c r="BC324" s="75"/>
      <c r="BD324" s="75"/>
      <c r="BE324" s="75"/>
      <c r="BF324" s="75"/>
      <c r="BG324" s="75"/>
      <c r="BH324" s="75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  <c r="BZ324" s="75"/>
      <c r="CA324" s="75"/>
      <c r="CB324" s="75"/>
      <c r="CC324" s="75"/>
      <c r="CD324" s="75"/>
      <c r="CE324" s="75"/>
      <c r="CF324" s="75"/>
      <c r="CG324" s="75"/>
      <c r="CH324" s="75"/>
      <c r="CI324" s="75"/>
      <c r="CJ324" s="75"/>
      <c r="CK324" s="75"/>
      <c r="CL324" s="75"/>
    </row>
    <row r="325" spans="1:90" s="39" customFormat="1" ht="15.75" customHeight="1">
      <c r="A325" s="35" t="s">
        <v>64</v>
      </c>
      <c r="B325" s="36">
        <f>SUM(B327)</f>
        <v>0</v>
      </c>
      <c r="C325" s="36">
        <f>SUM(C327)</f>
        <v>0</v>
      </c>
      <c r="D325" s="36">
        <f>SUM(D327)</f>
        <v>0</v>
      </c>
      <c r="E325" s="36"/>
      <c r="F325" s="71"/>
      <c r="G325" s="56"/>
      <c r="H325" s="56"/>
      <c r="I325" s="56"/>
      <c r="J325" s="56"/>
      <c r="K325" s="56"/>
      <c r="L325" s="28"/>
      <c r="M325" s="56"/>
      <c r="N325" s="36">
        <f>SUM(N327)</f>
        <v>0</v>
      </c>
      <c r="O325" s="74"/>
      <c r="P325" s="74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5"/>
      <c r="CA325" s="75"/>
      <c r="CB325" s="75"/>
      <c r="CC325" s="75"/>
      <c r="CD325" s="75"/>
      <c r="CE325" s="75"/>
      <c r="CF325" s="75"/>
      <c r="CG325" s="75"/>
      <c r="CH325" s="75"/>
      <c r="CI325" s="75"/>
      <c r="CJ325" s="75"/>
      <c r="CK325" s="75"/>
      <c r="CL325" s="75"/>
    </row>
    <row r="326" spans="1:90" s="39" customFormat="1" ht="12.75">
      <c r="A326" s="37" t="s">
        <v>223</v>
      </c>
      <c r="B326" s="38">
        <f>+B327</f>
        <v>0</v>
      </c>
      <c r="C326" s="38">
        <f>+C327</f>
        <v>0</v>
      </c>
      <c r="D326" s="38">
        <f>+D327</f>
        <v>0</v>
      </c>
      <c r="E326" s="38"/>
      <c r="F326" s="71"/>
      <c r="G326" s="56"/>
      <c r="H326" s="56"/>
      <c r="I326" s="56"/>
      <c r="J326" s="56"/>
      <c r="K326" s="56"/>
      <c r="L326" s="28"/>
      <c r="M326" s="56"/>
      <c r="N326" s="38">
        <f>+N327</f>
        <v>0</v>
      </c>
      <c r="O326" s="74"/>
      <c r="P326" s="74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  <c r="AY326" s="75"/>
      <c r="AZ326" s="75"/>
      <c r="BA326" s="75"/>
      <c r="BB326" s="75"/>
      <c r="BC326" s="75"/>
      <c r="BD326" s="75"/>
      <c r="BE326" s="75"/>
      <c r="BF326" s="75"/>
      <c r="BG326" s="75"/>
      <c r="BH326" s="75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  <c r="BZ326" s="75"/>
      <c r="CA326" s="75"/>
      <c r="CB326" s="75"/>
      <c r="CC326" s="75"/>
      <c r="CD326" s="75"/>
      <c r="CE326" s="75"/>
      <c r="CF326" s="75"/>
      <c r="CG326" s="75"/>
      <c r="CH326" s="75"/>
      <c r="CI326" s="75"/>
      <c r="CJ326" s="75"/>
      <c r="CK326" s="75"/>
      <c r="CL326" s="75"/>
    </row>
    <row r="327" spans="1:90" ht="12.75">
      <c r="A327" s="40" t="s">
        <v>222</v>
      </c>
      <c r="B327" s="41">
        <v>0</v>
      </c>
      <c r="C327" s="41"/>
      <c r="D327" s="41">
        <f>SUM(B327:C327)</f>
        <v>0</v>
      </c>
      <c r="E327" s="41"/>
      <c r="F327" s="70"/>
      <c r="N327" s="41"/>
      <c r="O327" s="73"/>
      <c r="P327" s="73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</row>
    <row r="328" spans="1:90" s="39" customFormat="1" ht="12.75">
      <c r="A328" s="44" t="s">
        <v>60</v>
      </c>
      <c r="B328" s="45">
        <f>+B329+B339+B342+B351</f>
        <v>143000</v>
      </c>
      <c r="C328" s="45">
        <f>+C329+C339+C342+C351</f>
        <v>39500</v>
      </c>
      <c r="D328" s="45">
        <f>+D329+D339+D342+D351</f>
        <v>182500</v>
      </c>
      <c r="E328" s="45"/>
      <c r="F328" s="71"/>
      <c r="G328" s="56">
        <f>B329</f>
        <v>115000</v>
      </c>
      <c r="H328" s="57"/>
      <c r="I328" s="57"/>
      <c r="J328" s="57"/>
      <c r="K328" s="56">
        <f>B339</f>
        <v>2000</v>
      </c>
      <c r="L328" s="66"/>
      <c r="M328" s="56">
        <f>B351</f>
        <v>26000</v>
      </c>
      <c r="N328" s="45">
        <f>+N329+N339+N351</f>
        <v>0</v>
      </c>
      <c r="O328" s="74"/>
      <c r="P328" s="74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  <c r="AY328" s="75"/>
      <c r="AZ328" s="75"/>
      <c r="BA328" s="75"/>
      <c r="BB328" s="75"/>
      <c r="BC328" s="75"/>
      <c r="BD328" s="75"/>
      <c r="BE328" s="75"/>
      <c r="BF328" s="75"/>
      <c r="BG328" s="75"/>
      <c r="BH328" s="75"/>
      <c r="BI328" s="75"/>
      <c r="BJ328" s="75"/>
      <c r="BK328" s="75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  <c r="BV328" s="75"/>
      <c r="BW328" s="75"/>
      <c r="BX328" s="75"/>
      <c r="BY328" s="75"/>
      <c r="BZ328" s="75"/>
      <c r="CA328" s="75"/>
      <c r="CB328" s="75"/>
      <c r="CC328" s="75"/>
      <c r="CD328" s="75"/>
      <c r="CE328" s="75"/>
      <c r="CF328" s="75"/>
      <c r="CG328" s="75"/>
      <c r="CH328" s="75"/>
      <c r="CI328" s="75"/>
      <c r="CJ328" s="75"/>
      <c r="CK328" s="75"/>
      <c r="CL328" s="75"/>
    </row>
    <row r="329" spans="1:90" s="39" customFormat="1" ht="15.75" customHeight="1">
      <c r="A329" s="35" t="s">
        <v>64</v>
      </c>
      <c r="B329" s="36">
        <f>B330+B335+B337</f>
        <v>115000</v>
      </c>
      <c r="C329" s="36">
        <f>C330+C335+C337</f>
        <v>-107800</v>
      </c>
      <c r="D329" s="36">
        <f>D330+D335+D337</f>
        <v>7200</v>
      </c>
      <c r="E329" s="36"/>
      <c r="F329" s="71"/>
      <c r="G329" s="56"/>
      <c r="H329" s="56"/>
      <c r="I329" s="56"/>
      <c r="J329" s="56"/>
      <c r="K329" s="56"/>
      <c r="L329" s="28"/>
      <c r="M329" s="56"/>
      <c r="N329" s="36">
        <f>N335</f>
        <v>0</v>
      </c>
      <c r="O329" s="74"/>
      <c r="P329" s="74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  <c r="AY329" s="75"/>
      <c r="AZ329" s="75"/>
      <c r="BA329" s="75"/>
      <c r="BB329" s="75"/>
      <c r="BC329" s="75"/>
      <c r="BD329" s="75"/>
      <c r="BE329" s="75"/>
      <c r="BF329" s="75"/>
      <c r="BG329" s="75"/>
      <c r="BH329" s="75"/>
      <c r="BI329" s="75"/>
      <c r="BJ329" s="75"/>
      <c r="BK329" s="75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  <c r="BV329" s="75"/>
      <c r="BW329" s="75"/>
      <c r="BX329" s="75"/>
      <c r="BY329" s="75"/>
      <c r="BZ329" s="75"/>
      <c r="CA329" s="75"/>
      <c r="CB329" s="75"/>
      <c r="CC329" s="75"/>
      <c r="CD329" s="75"/>
      <c r="CE329" s="75"/>
      <c r="CF329" s="75"/>
      <c r="CG329" s="75"/>
      <c r="CH329" s="75"/>
      <c r="CI329" s="75"/>
      <c r="CJ329" s="75"/>
      <c r="CK329" s="75"/>
      <c r="CL329" s="75"/>
    </row>
    <row r="330" spans="1:90" s="39" customFormat="1" ht="12.75">
      <c r="A330" s="37" t="s">
        <v>69</v>
      </c>
      <c r="B330" s="38">
        <f>SUM(B331:B334)</f>
        <v>99000</v>
      </c>
      <c r="C330" s="38">
        <f>SUM(C331:C334)</f>
        <v>-91800</v>
      </c>
      <c r="D330" s="38">
        <f>SUM(D331:D334)</f>
        <v>7200</v>
      </c>
      <c r="E330" s="38"/>
      <c r="F330" s="71"/>
      <c r="G330" s="56"/>
      <c r="H330" s="56"/>
      <c r="I330" s="56"/>
      <c r="J330" s="56"/>
      <c r="K330" s="56"/>
      <c r="L330" s="28"/>
      <c r="M330" s="56"/>
      <c r="N330" s="38">
        <f>SUM(N331:N334)</f>
        <v>0</v>
      </c>
      <c r="O330" s="74"/>
      <c r="P330" s="74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  <c r="AY330" s="75"/>
      <c r="AZ330" s="75"/>
      <c r="BA330" s="75"/>
      <c r="BB330" s="75"/>
      <c r="BC330" s="75"/>
      <c r="BD330" s="75"/>
      <c r="BE330" s="75"/>
      <c r="BF330" s="75"/>
      <c r="BG330" s="75"/>
      <c r="BH330" s="75"/>
      <c r="BI330" s="75"/>
      <c r="BJ330" s="75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5"/>
      <c r="BY330" s="75"/>
      <c r="BZ330" s="75"/>
      <c r="CA330" s="75"/>
      <c r="CB330" s="75"/>
      <c r="CC330" s="75"/>
      <c r="CD330" s="75"/>
      <c r="CE330" s="75"/>
      <c r="CF330" s="75"/>
      <c r="CG330" s="75"/>
      <c r="CH330" s="75"/>
      <c r="CI330" s="75"/>
      <c r="CJ330" s="75"/>
      <c r="CK330" s="75"/>
      <c r="CL330" s="75"/>
    </row>
    <row r="331" spans="1:90" ht="12.75">
      <c r="A331" s="40" t="s">
        <v>68</v>
      </c>
      <c r="B331" s="41">
        <v>99000</v>
      </c>
      <c r="C331" s="41">
        <v>-99000</v>
      </c>
      <c r="D331" s="41">
        <f>SUM(B331:C331)</f>
        <v>0</v>
      </c>
      <c r="E331" s="41"/>
      <c r="F331" s="70"/>
      <c r="N331" s="41"/>
      <c r="O331" s="101">
        <v>-99000</v>
      </c>
      <c r="P331" s="84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</row>
    <row r="332" spans="1:90" ht="12.75">
      <c r="A332" s="40" t="s">
        <v>250</v>
      </c>
      <c r="B332" s="41">
        <v>0</v>
      </c>
      <c r="C332" s="41"/>
      <c r="D332" s="41">
        <f>SUM(B332:C332)</f>
        <v>0</v>
      </c>
      <c r="E332" s="41"/>
      <c r="F332" s="70"/>
      <c r="N332" s="41"/>
      <c r="O332" s="101"/>
      <c r="P332" s="84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</row>
    <row r="333" spans="1:90" ht="12.75">
      <c r="A333" s="40" t="s">
        <v>252</v>
      </c>
      <c r="B333" s="41">
        <v>0</v>
      </c>
      <c r="C333" s="41">
        <v>4300</v>
      </c>
      <c r="D333" s="41">
        <f>SUM(B333:C333)</f>
        <v>4300</v>
      </c>
      <c r="E333" s="41"/>
      <c r="F333" s="70"/>
      <c r="N333" s="41"/>
      <c r="O333" s="101">
        <v>4300</v>
      </c>
      <c r="P333" s="84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</row>
    <row r="334" spans="1:90" ht="12.75">
      <c r="A334" s="40" t="s">
        <v>257</v>
      </c>
      <c r="B334" s="41">
        <v>0</v>
      </c>
      <c r="C334" s="41">
        <v>2900</v>
      </c>
      <c r="D334" s="41">
        <f>SUM(B334:C334)</f>
        <v>2900</v>
      </c>
      <c r="E334" s="41"/>
      <c r="F334" s="70"/>
      <c r="N334" s="41"/>
      <c r="O334" s="101">
        <v>2900</v>
      </c>
      <c r="P334" s="84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</row>
    <row r="335" spans="1:90" s="39" customFormat="1" ht="12.75">
      <c r="A335" s="37" t="s">
        <v>61</v>
      </c>
      <c r="B335" s="38">
        <f>+B336</f>
        <v>11000</v>
      </c>
      <c r="C335" s="38">
        <f>+C336</f>
        <v>-11000</v>
      </c>
      <c r="D335" s="38">
        <f>+D336</f>
        <v>0</v>
      </c>
      <c r="E335" s="38"/>
      <c r="F335" s="71"/>
      <c r="G335" s="56"/>
      <c r="H335" s="56"/>
      <c r="I335" s="56"/>
      <c r="J335" s="56"/>
      <c r="K335" s="56"/>
      <c r="L335" s="28"/>
      <c r="M335" s="56"/>
      <c r="N335" s="38">
        <f>SUM(N336:N338)</f>
        <v>0</v>
      </c>
      <c r="O335" s="99"/>
      <c r="P335" s="74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  <c r="AY335" s="75"/>
      <c r="AZ335" s="75"/>
      <c r="BA335" s="75"/>
      <c r="BB335" s="75"/>
      <c r="BC335" s="75"/>
      <c r="BD335" s="75"/>
      <c r="BE335" s="75"/>
      <c r="BF335" s="75"/>
      <c r="BG335" s="75"/>
      <c r="BH335" s="75"/>
      <c r="BI335" s="75"/>
      <c r="BJ335" s="75"/>
      <c r="BK335" s="75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  <c r="BV335" s="75"/>
      <c r="BW335" s="75"/>
      <c r="BX335" s="75"/>
      <c r="BY335" s="75"/>
      <c r="BZ335" s="75"/>
      <c r="CA335" s="75"/>
      <c r="CB335" s="75"/>
      <c r="CC335" s="75"/>
      <c r="CD335" s="75"/>
      <c r="CE335" s="75"/>
      <c r="CF335" s="75"/>
      <c r="CG335" s="75"/>
      <c r="CH335" s="75"/>
      <c r="CI335" s="75"/>
      <c r="CJ335" s="75"/>
      <c r="CK335" s="75"/>
      <c r="CL335" s="75"/>
    </row>
    <row r="336" spans="1:90" ht="12.75">
      <c r="A336" s="40" t="s">
        <v>62</v>
      </c>
      <c r="B336" s="41">
        <v>11000</v>
      </c>
      <c r="C336" s="41">
        <v>-11000</v>
      </c>
      <c r="D336" s="41">
        <f>SUM(B336:C336)</f>
        <v>0</v>
      </c>
      <c r="E336" s="41"/>
      <c r="F336" s="70"/>
      <c r="N336" s="41"/>
      <c r="O336" s="100">
        <v>-11000</v>
      </c>
      <c r="P336" s="73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</row>
    <row r="337" spans="1:90" ht="12.75">
      <c r="A337" s="37" t="s">
        <v>255</v>
      </c>
      <c r="B337" s="38">
        <f>+B338</f>
        <v>5000</v>
      </c>
      <c r="C337" s="38">
        <f>+C338</f>
        <v>-5000</v>
      </c>
      <c r="D337" s="38">
        <f>+D338</f>
        <v>0</v>
      </c>
      <c r="E337" s="41"/>
      <c r="F337" s="70"/>
      <c r="N337" s="41"/>
      <c r="O337" s="100"/>
      <c r="P337" s="73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</row>
    <row r="338" spans="1:90" ht="12.75">
      <c r="A338" s="40" t="s">
        <v>256</v>
      </c>
      <c r="B338" s="41">
        <v>5000</v>
      </c>
      <c r="C338" s="41">
        <v>-5000</v>
      </c>
      <c r="D338" s="41">
        <f>SUM(B338:C338)</f>
        <v>0</v>
      </c>
      <c r="E338" s="41"/>
      <c r="F338" s="70"/>
      <c r="N338" s="41"/>
      <c r="O338" s="100">
        <v>-5000</v>
      </c>
      <c r="P338" s="73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</row>
    <row r="339" spans="1:90" s="39" customFormat="1" ht="15.75" customHeight="1">
      <c r="A339" s="35" t="s">
        <v>72</v>
      </c>
      <c r="B339" s="36">
        <f>B340</f>
        <v>2000</v>
      </c>
      <c r="C339" s="36">
        <f>C340</f>
        <v>0</v>
      </c>
      <c r="D339" s="36">
        <f>D340</f>
        <v>2000</v>
      </c>
      <c r="E339" s="36"/>
      <c r="F339" s="71"/>
      <c r="G339" s="56"/>
      <c r="H339" s="56"/>
      <c r="I339" s="56"/>
      <c r="J339" s="56"/>
      <c r="K339" s="56"/>
      <c r="L339" s="28"/>
      <c r="M339" s="56"/>
      <c r="N339" s="36">
        <f>N340</f>
        <v>0</v>
      </c>
      <c r="O339" s="74"/>
      <c r="P339" s="74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  <c r="BI339" s="75"/>
      <c r="BJ339" s="75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5"/>
      <c r="BY339" s="75"/>
      <c r="BZ339" s="75"/>
      <c r="CA339" s="75"/>
      <c r="CB339" s="75"/>
      <c r="CC339" s="75"/>
      <c r="CD339" s="75"/>
      <c r="CE339" s="75"/>
      <c r="CF339" s="75"/>
      <c r="CG339" s="75"/>
      <c r="CH339" s="75"/>
      <c r="CI339" s="75"/>
      <c r="CJ339" s="75"/>
      <c r="CK339" s="75"/>
      <c r="CL339" s="75"/>
    </row>
    <row r="340" spans="1:90" s="39" customFormat="1" ht="12.75">
      <c r="A340" s="37" t="s">
        <v>69</v>
      </c>
      <c r="B340" s="38">
        <f>+B341</f>
        <v>2000</v>
      </c>
      <c r="C340" s="38">
        <f>+C341</f>
        <v>0</v>
      </c>
      <c r="D340" s="38">
        <f>+D341</f>
        <v>2000</v>
      </c>
      <c r="E340" s="38"/>
      <c r="F340" s="71"/>
      <c r="G340" s="56"/>
      <c r="H340" s="56"/>
      <c r="I340" s="56"/>
      <c r="J340" s="56"/>
      <c r="K340" s="56"/>
      <c r="L340" s="28"/>
      <c r="M340" s="56"/>
      <c r="N340" s="38">
        <f>+N341</f>
        <v>0</v>
      </c>
      <c r="O340" s="74"/>
      <c r="P340" s="74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  <c r="BD340" s="75"/>
      <c r="BE340" s="75"/>
      <c r="BF340" s="75"/>
      <c r="BG340" s="75"/>
      <c r="BH340" s="75"/>
      <c r="BI340" s="75"/>
      <c r="BJ340" s="75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5"/>
      <c r="BY340" s="75"/>
      <c r="BZ340" s="75"/>
      <c r="CA340" s="75"/>
      <c r="CB340" s="75"/>
      <c r="CC340" s="75"/>
      <c r="CD340" s="75"/>
      <c r="CE340" s="75"/>
      <c r="CF340" s="75"/>
      <c r="CG340" s="75"/>
      <c r="CH340" s="75"/>
      <c r="CI340" s="75"/>
      <c r="CJ340" s="75"/>
      <c r="CK340" s="75"/>
      <c r="CL340" s="75"/>
    </row>
    <row r="341" spans="1:90" ht="12.75">
      <c r="A341" s="42" t="s">
        <v>214</v>
      </c>
      <c r="B341" s="41">
        <v>2000</v>
      </c>
      <c r="C341" s="41"/>
      <c r="D341" s="41">
        <f>SUM(B341:C341)</f>
        <v>2000</v>
      </c>
      <c r="E341" s="41"/>
      <c r="F341" s="70"/>
      <c r="N341" s="41"/>
      <c r="O341" s="73"/>
      <c r="P341" s="73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</row>
    <row r="342" spans="1:90" ht="12.75">
      <c r="A342" s="35" t="s">
        <v>282</v>
      </c>
      <c r="B342" s="96">
        <f>B343+B347+B349</f>
        <v>0</v>
      </c>
      <c r="C342" s="96">
        <f>C343+C347+C349</f>
        <v>134900</v>
      </c>
      <c r="D342" s="96">
        <f>D343+D347+D349</f>
        <v>134900</v>
      </c>
      <c r="E342" s="41"/>
      <c r="F342" s="70"/>
      <c r="N342" s="41"/>
      <c r="O342" s="73"/>
      <c r="P342" s="73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</row>
    <row r="343" spans="1:90" s="39" customFormat="1" ht="12.75">
      <c r="A343" s="37" t="s">
        <v>69</v>
      </c>
      <c r="B343" s="38">
        <f>SUM(B344:B346)</f>
        <v>0</v>
      </c>
      <c r="C343" s="38">
        <f>SUM(C344:C346)</f>
        <v>118900</v>
      </c>
      <c r="D343" s="38">
        <f>SUM(D344:D346)</f>
        <v>118900</v>
      </c>
      <c r="E343" s="38"/>
      <c r="F343" s="71"/>
      <c r="G343" s="56"/>
      <c r="H343" s="56"/>
      <c r="I343" s="56"/>
      <c r="J343" s="56"/>
      <c r="K343" s="56"/>
      <c r="L343" s="28"/>
      <c r="M343" s="56"/>
      <c r="N343" s="38">
        <f>SUM(N344:N350)</f>
        <v>0</v>
      </c>
      <c r="O343" s="74"/>
      <c r="P343" s="74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  <c r="AY343" s="75"/>
      <c r="AZ343" s="75"/>
      <c r="BA343" s="75"/>
      <c r="BB343" s="75"/>
      <c r="BC343" s="75"/>
      <c r="BD343" s="75"/>
      <c r="BE343" s="75"/>
      <c r="BF343" s="75"/>
      <c r="BG343" s="75"/>
      <c r="BH343" s="75"/>
      <c r="BI343" s="75"/>
      <c r="BJ343" s="75"/>
      <c r="BK343" s="75"/>
      <c r="BL343" s="75"/>
      <c r="BM343" s="75"/>
      <c r="BN343" s="75"/>
      <c r="BO343" s="75"/>
      <c r="BP343" s="75"/>
      <c r="BQ343" s="75"/>
      <c r="BR343" s="75"/>
      <c r="BS343" s="75"/>
      <c r="BT343" s="75"/>
      <c r="BU343" s="75"/>
      <c r="BV343" s="75"/>
      <c r="BW343" s="75"/>
      <c r="BX343" s="75"/>
      <c r="BY343" s="75"/>
      <c r="BZ343" s="75"/>
      <c r="CA343" s="75"/>
      <c r="CB343" s="75"/>
      <c r="CC343" s="75"/>
      <c r="CD343" s="75"/>
      <c r="CE343" s="75"/>
      <c r="CF343" s="75"/>
      <c r="CG343" s="75"/>
      <c r="CH343" s="75"/>
      <c r="CI343" s="75"/>
      <c r="CJ343" s="75"/>
      <c r="CK343" s="75"/>
      <c r="CL343" s="75"/>
    </row>
    <row r="344" spans="1:90" ht="13.5" customHeight="1">
      <c r="A344" s="40" t="s">
        <v>68</v>
      </c>
      <c r="B344" s="41">
        <v>0</v>
      </c>
      <c r="C344" s="41">
        <v>99000</v>
      </c>
      <c r="D344" s="41">
        <f>SUM(B344:C344)</f>
        <v>99000</v>
      </c>
      <c r="E344" s="41"/>
      <c r="F344" s="70"/>
      <c r="N344" s="41"/>
      <c r="O344" s="84"/>
      <c r="P344" s="84">
        <v>99000</v>
      </c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</row>
    <row r="345" spans="1:90" ht="12.75">
      <c r="A345" s="40" t="s">
        <v>252</v>
      </c>
      <c r="B345" s="41">
        <v>0</v>
      </c>
      <c r="C345" s="41">
        <v>5400</v>
      </c>
      <c r="D345" s="41">
        <f>SUM(B345:C345)</f>
        <v>5400</v>
      </c>
      <c r="E345" s="41"/>
      <c r="F345" s="70"/>
      <c r="N345" s="41"/>
      <c r="O345" s="73"/>
      <c r="P345" s="73">
        <v>5400</v>
      </c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</row>
    <row r="346" spans="1:90" ht="12.75">
      <c r="A346" s="40" t="s">
        <v>254</v>
      </c>
      <c r="B346" s="41">
        <v>0</v>
      </c>
      <c r="C346" s="41">
        <v>14500</v>
      </c>
      <c r="D346" s="41">
        <f>SUM(B346:C346)</f>
        <v>14500</v>
      </c>
      <c r="E346" s="41"/>
      <c r="F346" s="70"/>
      <c r="N346" s="41"/>
      <c r="O346" s="73"/>
      <c r="P346" s="73">
        <v>14500</v>
      </c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</row>
    <row r="347" spans="1:90" s="39" customFormat="1" ht="12.75">
      <c r="A347" s="37" t="s">
        <v>61</v>
      </c>
      <c r="B347" s="38">
        <f>+B348</f>
        <v>0</v>
      </c>
      <c r="C347" s="38">
        <f>+C348</f>
        <v>11000</v>
      </c>
      <c r="D347" s="38">
        <f>+D348</f>
        <v>11000</v>
      </c>
      <c r="E347" s="38"/>
      <c r="F347" s="71"/>
      <c r="G347" s="56"/>
      <c r="H347" s="56"/>
      <c r="I347" s="56"/>
      <c r="J347" s="56"/>
      <c r="K347" s="56"/>
      <c r="L347" s="28"/>
      <c r="M347" s="56"/>
      <c r="N347" s="38">
        <f>+N348</f>
        <v>0</v>
      </c>
      <c r="O347" s="74"/>
      <c r="P347" s="74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  <c r="AY347" s="75"/>
      <c r="AZ347" s="75"/>
      <c r="BA347" s="75"/>
      <c r="BB347" s="75"/>
      <c r="BC347" s="75"/>
      <c r="BD347" s="75"/>
      <c r="BE347" s="75"/>
      <c r="BF347" s="75"/>
      <c r="BG347" s="75"/>
      <c r="BH347" s="75"/>
      <c r="BI347" s="75"/>
      <c r="BJ347" s="75"/>
      <c r="BK347" s="75"/>
      <c r="BL347" s="75"/>
      <c r="BM347" s="75"/>
      <c r="BN347" s="75"/>
      <c r="BO347" s="75"/>
      <c r="BP347" s="75"/>
      <c r="BQ347" s="75"/>
      <c r="BR347" s="75"/>
      <c r="BS347" s="75"/>
      <c r="BT347" s="75"/>
      <c r="BU347" s="75"/>
      <c r="BV347" s="75"/>
      <c r="BW347" s="75"/>
      <c r="BX347" s="75"/>
      <c r="BY347" s="75"/>
      <c r="BZ347" s="75"/>
      <c r="CA347" s="75"/>
      <c r="CB347" s="75"/>
      <c r="CC347" s="75"/>
      <c r="CD347" s="75"/>
      <c r="CE347" s="75"/>
      <c r="CF347" s="75"/>
      <c r="CG347" s="75"/>
      <c r="CH347" s="75"/>
      <c r="CI347" s="75"/>
      <c r="CJ347" s="75"/>
      <c r="CK347" s="75"/>
      <c r="CL347" s="75"/>
    </row>
    <row r="348" spans="1:90" ht="12.75">
      <c r="A348" s="40" t="s">
        <v>62</v>
      </c>
      <c r="B348" s="41">
        <v>0</v>
      </c>
      <c r="C348" s="41">
        <v>11000</v>
      </c>
      <c r="D348" s="41">
        <f>SUM(B348:C348)</f>
        <v>11000</v>
      </c>
      <c r="E348" s="41"/>
      <c r="F348" s="70"/>
      <c r="N348" s="41"/>
      <c r="O348" s="73"/>
      <c r="P348" s="73">
        <v>11000</v>
      </c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</row>
    <row r="349" spans="1:90" s="39" customFormat="1" ht="12.75">
      <c r="A349" s="37" t="s">
        <v>255</v>
      </c>
      <c r="B349" s="38">
        <f>+B350</f>
        <v>0</v>
      </c>
      <c r="C349" s="38">
        <f>+C350</f>
        <v>5000</v>
      </c>
      <c r="D349" s="38">
        <f>+D350</f>
        <v>5000</v>
      </c>
      <c r="E349" s="38"/>
      <c r="F349" s="71"/>
      <c r="G349" s="56"/>
      <c r="H349" s="56"/>
      <c r="I349" s="56"/>
      <c r="J349" s="56"/>
      <c r="K349" s="56"/>
      <c r="L349" s="28"/>
      <c r="M349" s="56"/>
      <c r="N349" s="38">
        <f>+N350</f>
        <v>0</v>
      </c>
      <c r="O349" s="74"/>
      <c r="P349" s="74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  <c r="AY349" s="75"/>
      <c r="AZ349" s="75"/>
      <c r="BA349" s="75"/>
      <c r="BB349" s="75"/>
      <c r="BC349" s="75"/>
      <c r="BD349" s="75"/>
      <c r="BE349" s="75"/>
      <c r="BF349" s="75"/>
      <c r="BG349" s="75"/>
      <c r="BH349" s="75"/>
      <c r="BI349" s="75"/>
      <c r="BJ349" s="75"/>
      <c r="BK349" s="75"/>
      <c r="BL349" s="75"/>
      <c r="BM349" s="75"/>
      <c r="BN349" s="75"/>
      <c r="BO349" s="75"/>
      <c r="BP349" s="75"/>
      <c r="BQ349" s="75"/>
      <c r="BR349" s="75"/>
      <c r="BS349" s="75"/>
      <c r="BT349" s="75"/>
      <c r="BU349" s="75"/>
      <c r="BV349" s="75"/>
      <c r="BW349" s="75"/>
      <c r="BX349" s="75"/>
      <c r="BY349" s="75"/>
      <c r="BZ349" s="75"/>
      <c r="CA349" s="75"/>
      <c r="CB349" s="75"/>
      <c r="CC349" s="75"/>
      <c r="CD349" s="75"/>
      <c r="CE349" s="75"/>
      <c r="CF349" s="75"/>
      <c r="CG349" s="75"/>
      <c r="CH349" s="75"/>
      <c r="CI349" s="75"/>
      <c r="CJ349" s="75"/>
      <c r="CK349" s="75"/>
      <c r="CL349" s="75"/>
    </row>
    <row r="350" spans="1:90" ht="12.75">
      <c r="A350" s="40" t="s">
        <v>256</v>
      </c>
      <c r="B350" s="41">
        <v>0</v>
      </c>
      <c r="C350" s="41">
        <v>5000</v>
      </c>
      <c r="D350" s="41">
        <f>SUM(B350:C350)</f>
        <v>5000</v>
      </c>
      <c r="E350" s="41"/>
      <c r="F350" s="70"/>
      <c r="N350" s="41"/>
      <c r="O350" s="73"/>
      <c r="P350" s="73">
        <v>5000</v>
      </c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</row>
    <row r="351" spans="1:90" s="39" customFormat="1" ht="15.75" customHeight="1">
      <c r="A351" s="35" t="s">
        <v>65</v>
      </c>
      <c r="B351" s="36">
        <f>+B352+B356</f>
        <v>26000</v>
      </c>
      <c r="C351" s="36">
        <f>+C352+C356</f>
        <v>12400</v>
      </c>
      <c r="D351" s="36">
        <f>+D352+D356</f>
        <v>38400</v>
      </c>
      <c r="E351" s="36"/>
      <c r="F351" s="71"/>
      <c r="G351" s="56"/>
      <c r="H351" s="56"/>
      <c r="I351" s="56"/>
      <c r="J351" s="56"/>
      <c r="K351" s="56"/>
      <c r="L351" s="28"/>
      <c r="M351" s="56"/>
      <c r="N351" s="36">
        <f>+N352+N356</f>
        <v>0</v>
      </c>
      <c r="O351" s="74"/>
      <c r="P351" s="74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  <c r="AY351" s="75"/>
      <c r="AZ351" s="75"/>
      <c r="BA351" s="75"/>
      <c r="BB351" s="75"/>
      <c r="BC351" s="75"/>
      <c r="BD351" s="75"/>
      <c r="BE351" s="75"/>
      <c r="BF351" s="75"/>
      <c r="BG351" s="75"/>
      <c r="BH351" s="75"/>
      <c r="BI351" s="75"/>
      <c r="BJ351" s="75"/>
      <c r="BK351" s="75"/>
      <c r="BL351" s="75"/>
      <c r="BM351" s="75"/>
      <c r="BN351" s="75"/>
      <c r="BO351" s="75"/>
      <c r="BP351" s="75"/>
      <c r="BQ351" s="75"/>
      <c r="BR351" s="75"/>
      <c r="BS351" s="75"/>
      <c r="BT351" s="75"/>
      <c r="BU351" s="75"/>
      <c r="BV351" s="75"/>
      <c r="BW351" s="75"/>
      <c r="BX351" s="75"/>
      <c r="BY351" s="75"/>
      <c r="BZ351" s="75"/>
      <c r="CA351" s="75"/>
      <c r="CB351" s="75"/>
      <c r="CC351" s="75"/>
      <c r="CD351" s="75"/>
      <c r="CE351" s="75"/>
      <c r="CF351" s="75"/>
      <c r="CG351" s="75"/>
      <c r="CH351" s="75"/>
      <c r="CI351" s="75"/>
      <c r="CJ351" s="75"/>
      <c r="CK351" s="75"/>
      <c r="CL351" s="75"/>
    </row>
    <row r="352" spans="1:90" s="39" customFormat="1" ht="12.75">
      <c r="A352" s="37" t="s">
        <v>69</v>
      </c>
      <c r="B352" s="38">
        <f>SUM(B353:B355)</f>
        <v>15000</v>
      </c>
      <c r="C352" s="38">
        <f>SUM(C353:C355)</f>
        <v>12400</v>
      </c>
      <c r="D352" s="38">
        <f>SUM(D353:D355)</f>
        <v>27400</v>
      </c>
      <c r="E352" s="38"/>
      <c r="F352" s="71"/>
      <c r="G352" s="56"/>
      <c r="H352" s="56"/>
      <c r="I352" s="56"/>
      <c r="J352" s="56"/>
      <c r="K352" s="56"/>
      <c r="L352" s="28"/>
      <c r="M352" s="56"/>
      <c r="N352" s="38">
        <f>SUM(N353:N355)</f>
        <v>0</v>
      </c>
      <c r="O352" s="74"/>
      <c r="P352" s="74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  <c r="AY352" s="75"/>
      <c r="AZ352" s="75"/>
      <c r="BA352" s="75"/>
      <c r="BB352" s="75"/>
      <c r="BC352" s="75"/>
      <c r="BD352" s="75"/>
      <c r="BE352" s="75"/>
      <c r="BF352" s="75"/>
      <c r="BG352" s="75"/>
      <c r="BH352" s="75"/>
      <c r="BI352" s="75"/>
      <c r="BJ352" s="75"/>
      <c r="BK352" s="75"/>
      <c r="BL352" s="75"/>
      <c r="BM352" s="75"/>
      <c r="BN352" s="75"/>
      <c r="BO352" s="75"/>
      <c r="BP352" s="75"/>
      <c r="BQ352" s="75"/>
      <c r="BR352" s="75"/>
      <c r="BS352" s="75"/>
      <c r="BT352" s="75"/>
      <c r="BU352" s="75"/>
      <c r="BV352" s="75"/>
      <c r="BW352" s="75"/>
      <c r="BX352" s="75"/>
      <c r="BY352" s="75"/>
      <c r="BZ352" s="75"/>
      <c r="CA352" s="75"/>
      <c r="CB352" s="75"/>
      <c r="CC352" s="75"/>
      <c r="CD352" s="75"/>
      <c r="CE352" s="75"/>
      <c r="CF352" s="75"/>
      <c r="CG352" s="75"/>
      <c r="CH352" s="75"/>
      <c r="CI352" s="75"/>
      <c r="CJ352" s="75"/>
      <c r="CK352" s="75"/>
      <c r="CL352" s="75"/>
    </row>
    <row r="353" spans="1:90" ht="12.75">
      <c r="A353" s="40" t="s">
        <v>73</v>
      </c>
      <c r="B353" s="41">
        <v>13000</v>
      </c>
      <c r="C353" s="41"/>
      <c r="D353" s="41">
        <f>SUM(B353:C353)</f>
        <v>13000</v>
      </c>
      <c r="E353" s="41"/>
      <c r="F353" s="70"/>
      <c r="N353" s="41"/>
      <c r="O353" s="73"/>
      <c r="P353" s="73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</row>
    <row r="354" spans="1:90" ht="12.75">
      <c r="A354" s="40" t="s">
        <v>284</v>
      </c>
      <c r="B354" s="41">
        <v>0</v>
      </c>
      <c r="C354" s="41">
        <v>12400</v>
      </c>
      <c r="D354" s="41">
        <f>SUM(B354:C354)</f>
        <v>12400</v>
      </c>
      <c r="E354" s="41"/>
      <c r="F354" s="70"/>
      <c r="N354" s="41"/>
      <c r="O354" s="73"/>
      <c r="P354" s="73"/>
      <c r="Q354" s="27"/>
      <c r="R354" s="27"/>
      <c r="S354" s="27"/>
      <c r="T354" s="27"/>
      <c r="U354" s="27">
        <v>12400</v>
      </c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</row>
    <row r="355" spans="1:90" ht="12.75">
      <c r="A355" s="40" t="s">
        <v>253</v>
      </c>
      <c r="B355" s="41">
        <v>2000</v>
      </c>
      <c r="C355" s="41"/>
      <c r="D355" s="41">
        <f>SUM(B355:C355)</f>
        <v>2000</v>
      </c>
      <c r="E355" s="41"/>
      <c r="F355" s="70"/>
      <c r="N355" s="41"/>
      <c r="O355" s="73"/>
      <c r="P355" s="73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</row>
    <row r="356" spans="1:90" s="39" customFormat="1" ht="12.75">
      <c r="A356" s="37" t="s">
        <v>61</v>
      </c>
      <c r="B356" s="38">
        <f>+B357</f>
        <v>11000</v>
      </c>
      <c r="C356" s="38">
        <f>+C357</f>
        <v>0</v>
      </c>
      <c r="D356" s="38">
        <f>+D357</f>
        <v>11000</v>
      </c>
      <c r="E356" s="38"/>
      <c r="F356" s="71"/>
      <c r="G356" s="56"/>
      <c r="H356" s="56"/>
      <c r="I356" s="56"/>
      <c r="J356" s="56"/>
      <c r="K356" s="56"/>
      <c r="L356" s="28"/>
      <c r="M356" s="56"/>
      <c r="N356" s="38">
        <f>+N357</f>
        <v>0</v>
      </c>
      <c r="O356" s="74"/>
      <c r="P356" s="74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  <c r="BA356" s="75"/>
      <c r="BB356" s="75"/>
      <c r="BC356" s="75"/>
      <c r="BD356" s="75"/>
      <c r="BE356" s="75"/>
      <c r="BF356" s="75"/>
      <c r="BG356" s="75"/>
      <c r="BH356" s="75"/>
      <c r="BI356" s="75"/>
      <c r="BJ356" s="75"/>
      <c r="BK356" s="75"/>
      <c r="BL356" s="75"/>
      <c r="BM356" s="75"/>
      <c r="BN356" s="75"/>
      <c r="BO356" s="75"/>
      <c r="BP356" s="75"/>
      <c r="BQ356" s="75"/>
      <c r="BR356" s="75"/>
      <c r="BS356" s="75"/>
      <c r="BT356" s="75"/>
      <c r="BU356" s="75"/>
      <c r="BV356" s="75"/>
      <c r="BW356" s="75"/>
      <c r="BX356" s="75"/>
      <c r="BY356" s="75"/>
      <c r="BZ356" s="75"/>
      <c r="CA356" s="75"/>
      <c r="CB356" s="75"/>
      <c r="CC356" s="75"/>
      <c r="CD356" s="75"/>
      <c r="CE356" s="75"/>
      <c r="CF356" s="75"/>
      <c r="CG356" s="75"/>
      <c r="CH356" s="75"/>
      <c r="CI356" s="75"/>
      <c r="CJ356" s="75"/>
      <c r="CK356" s="75"/>
      <c r="CL356" s="75"/>
    </row>
    <row r="357" spans="1:90" ht="12.75">
      <c r="A357" s="40" t="s">
        <v>62</v>
      </c>
      <c r="B357" s="41">
        <v>11000</v>
      </c>
      <c r="C357" s="41"/>
      <c r="D357" s="41">
        <f>SUM(B357:C357)</f>
        <v>11000</v>
      </c>
      <c r="E357" s="41"/>
      <c r="F357" s="70"/>
      <c r="N357" s="41"/>
      <c r="O357" s="73"/>
      <c r="P357" s="73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</row>
    <row r="358" spans="6:90" ht="12.75">
      <c r="F358" s="27"/>
      <c r="O358" s="73"/>
      <c r="P358" s="73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</row>
    <row r="359" spans="6:90" ht="12.75">
      <c r="F359" s="27"/>
      <c r="O359" s="73"/>
      <c r="P359" s="73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</row>
    <row r="360" spans="6:90" ht="12.75">
      <c r="F360" s="27"/>
      <c r="O360" s="73"/>
      <c r="P360" s="73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</row>
    <row r="361" spans="6:90" ht="12.75">
      <c r="F361" s="27"/>
      <c r="O361" s="73"/>
      <c r="P361" s="73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</row>
    <row r="362" spans="6:90" ht="12.75">
      <c r="F362" s="27"/>
      <c r="O362" s="73"/>
      <c r="P362" s="73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</row>
    <row r="363" spans="6:90" ht="13.5" thickBot="1">
      <c r="F363" s="27"/>
      <c r="O363" s="73"/>
      <c r="P363" s="73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</row>
    <row r="364" spans="1:90" ht="13.5" thickBot="1">
      <c r="A364" s="123" t="s">
        <v>275</v>
      </c>
      <c r="B364" s="125"/>
      <c r="C364" s="125"/>
      <c r="D364" s="125"/>
      <c r="E364" s="80"/>
      <c r="F364" s="27"/>
      <c r="G364" s="60"/>
      <c r="H364" s="60"/>
      <c r="I364" s="60"/>
      <c r="J364" s="60"/>
      <c r="K364" s="60"/>
      <c r="M364" s="60"/>
      <c r="N364" s="63"/>
      <c r="O364" s="73"/>
      <c r="P364" s="73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</row>
    <row r="365" spans="1:90" ht="12.75">
      <c r="A365" s="135">
        <v>11</v>
      </c>
      <c r="B365" s="103">
        <f>G3</f>
        <v>1925600</v>
      </c>
      <c r="C365" s="103">
        <f>O3</f>
        <v>-320000</v>
      </c>
      <c r="D365" s="113">
        <f>SUM(B365:C365)</f>
        <v>1605600</v>
      </c>
      <c r="E365" s="81"/>
      <c r="G365" s="54"/>
      <c r="H365" s="54"/>
      <c r="I365" s="54"/>
      <c r="J365" s="54"/>
      <c r="K365" s="54"/>
      <c r="M365" s="54"/>
      <c r="N365" s="61">
        <f>Q3</f>
        <v>0</v>
      </c>
      <c r="O365" s="73"/>
      <c r="P365" s="73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</row>
    <row r="366" spans="1:90" ht="12.75">
      <c r="A366" s="135">
        <v>31</v>
      </c>
      <c r="B366" s="103">
        <f>H3</f>
        <v>1456000</v>
      </c>
      <c r="C366" s="103">
        <v>0</v>
      </c>
      <c r="D366" s="113">
        <f aca="true" t="shared" si="12" ref="D366:D372">SUM(B366:C366)</f>
        <v>1456000</v>
      </c>
      <c r="E366" s="81"/>
      <c r="G366" s="55"/>
      <c r="H366" s="55"/>
      <c r="I366" s="55"/>
      <c r="J366" s="55"/>
      <c r="K366" s="55"/>
      <c r="M366" s="55"/>
      <c r="N366" s="61">
        <f>R3</f>
        <v>-10000</v>
      </c>
      <c r="O366" s="73"/>
      <c r="P366" s="73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</row>
    <row r="367" spans="1:90" ht="12.75">
      <c r="A367" s="135">
        <v>43</v>
      </c>
      <c r="B367" s="103">
        <f>I3</f>
        <v>5320000</v>
      </c>
      <c r="C367" s="103">
        <v>0</v>
      </c>
      <c r="D367" s="113">
        <f t="shared" si="12"/>
        <v>5320000</v>
      </c>
      <c r="E367" s="81"/>
      <c r="G367" s="55"/>
      <c r="H367" s="55"/>
      <c r="I367" s="55"/>
      <c r="J367" s="55"/>
      <c r="K367" s="55"/>
      <c r="M367" s="55"/>
      <c r="N367" s="61"/>
      <c r="O367" s="73"/>
      <c r="P367" s="73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</row>
    <row r="368" spans="1:90" ht="12.75">
      <c r="A368" s="135">
        <v>44</v>
      </c>
      <c r="B368" s="104">
        <f>J3</f>
        <v>309000</v>
      </c>
      <c r="C368" s="104">
        <f>R3</f>
        <v>-10000</v>
      </c>
      <c r="D368" s="113">
        <f t="shared" si="12"/>
        <v>299000</v>
      </c>
      <c r="E368" s="82"/>
      <c r="N368" s="67">
        <f>S3</f>
        <v>0</v>
      </c>
      <c r="O368" s="73"/>
      <c r="P368" s="73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</row>
    <row r="369" spans="1:90" ht="12.75">
      <c r="A369" s="135">
        <v>25</v>
      </c>
      <c r="B369" s="103">
        <f>K3</f>
        <v>47000</v>
      </c>
      <c r="C369" s="103">
        <f>S3</f>
        <v>0</v>
      </c>
      <c r="D369" s="113">
        <f t="shared" si="12"/>
        <v>47000</v>
      </c>
      <c r="E369" s="81"/>
      <c r="N369" s="61">
        <f>T3</f>
        <v>0</v>
      </c>
      <c r="O369" s="73"/>
      <c r="P369" s="73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</row>
    <row r="370" spans="1:90" ht="12.75">
      <c r="A370" s="135">
        <v>29</v>
      </c>
      <c r="B370" s="103">
        <v>0</v>
      </c>
      <c r="C370" s="103">
        <f>P3</f>
        <v>209000</v>
      </c>
      <c r="D370" s="113">
        <f t="shared" si="12"/>
        <v>209000</v>
      </c>
      <c r="E370" s="81"/>
      <c r="N370" s="61"/>
      <c r="O370" s="73"/>
      <c r="P370" s="73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</row>
    <row r="371" spans="1:90" ht="12.75">
      <c r="A371" s="135">
        <v>49</v>
      </c>
      <c r="B371" s="103">
        <f>L3</f>
        <v>10365000</v>
      </c>
      <c r="C371" s="103">
        <f>T3</f>
        <v>0</v>
      </c>
      <c r="D371" s="113">
        <f t="shared" si="12"/>
        <v>10365000</v>
      </c>
      <c r="E371" s="81"/>
      <c r="N371" s="61">
        <f>U3</f>
        <v>-282100</v>
      </c>
      <c r="O371" s="73"/>
      <c r="P371" s="73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</row>
    <row r="372" spans="1:90" ht="13.5" thickBot="1">
      <c r="A372" s="136">
        <v>55</v>
      </c>
      <c r="B372" s="105">
        <f>M3</f>
        <v>829000</v>
      </c>
      <c r="C372" s="105">
        <f>U3</f>
        <v>-282100</v>
      </c>
      <c r="D372" s="113">
        <f t="shared" si="12"/>
        <v>546900</v>
      </c>
      <c r="E372" s="81"/>
      <c r="N372" s="62">
        <f>V3</f>
        <v>0</v>
      </c>
      <c r="O372" s="73"/>
      <c r="P372" s="73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</row>
    <row r="373" spans="1:90" s="108" customFormat="1" ht="15" customHeight="1" thickBot="1">
      <c r="A373" s="137" t="s">
        <v>283</v>
      </c>
      <c r="B373" s="106">
        <f>SUM(B365:B372)</f>
        <v>20251600</v>
      </c>
      <c r="C373" s="106">
        <f>SUM(C365:C372)</f>
        <v>-403100</v>
      </c>
      <c r="D373" s="106">
        <f>SUM(D365:D372)</f>
        <v>19848500</v>
      </c>
      <c r="E373" s="107"/>
      <c r="G373" s="55"/>
      <c r="H373" s="55"/>
      <c r="I373" s="55"/>
      <c r="J373" s="55"/>
      <c r="K373" s="55"/>
      <c r="L373" s="109"/>
      <c r="M373" s="55"/>
      <c r="N373" s="107"/>
      <c r="O373" s="110"/>
      <c r="P373" s="110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7"/>
      <c r="AV373" s="107"/>
      <c r="AW373" s="107"/>
      <c r="AX373" s="107"/>
      <c r="AY373" s="107"/>
      <c r="AZ373" s="107"/>
      <c r="BA373" s="107"/>
      <c r="BB373" s="107"/>
      <c r="BC373" s="107"/>
      <c r="BD373" s="107"/>
      <c r="BE373" s="107"/>
      <c r="BF373" s="107"/>
      <c r="BG373" s="107"/>
      <c r="BH373" s="107"/>
      <c r="BI373" s="107"/>
      <c r="BJ373" s="107"/>
      <c r="BK373" s="107"/>
      <c r="BL373" s="107"/>
      <c r="BM373" s="107"/>
      <c r="BN373" s="107"/>
      <c r="BO373" s="107"/>
      <c r="BP373" s="107"/>
      <c r="BQ373" s="107"/>
      <c r="BR373" s="107"/>
      <c r="BS373" s="107"/>
      <c r="BT373" s="107"/>
      <c r="BU373" s="107"/>
      <c r="BV373" s="107"/>
      <c r="BW373" s="107"/>
      <c r="BX373" s="107"/>
      <c r="BY373" s="107"/>
      <c r="BZ373" s="107"/>
      <c r="CA373" s="107"/>
      <c r="CB373" s="107"/>
      <c r="CC373" s="107"/>
      <c r="CD373" s="107"/>
      <c r="CE373" s="107"/>
      <c r="CF373" s="107"/>
      <c r="CG373" s="107"/>
      <c r="CH373" s="107"/>
      <c r="CI373" s="107"/>
      <c r="CJ373" s="107"/>
      <c r="CK373" s="107"/>
      <c r="CL373" s="107"/>
    </row>
    <row r="374" spans="15:90" ht="12.75">
      <c r="O374" s="73"/>
      <c r="P374" s="73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</row>
    <row r="375" spans="1:90" ht="12.75">
      <c r="A375" s="26" t="s">
        <v>293</v>
      </c>
      <c r="O375" s="73"/>
      <c r="P375" s="73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</row>
    <row r="376" spans="2:90" ht="12.75">
      <c r="B376" s="140" t="s">
        <v>294</v>
      </c>
      <c r="C376" s="140"/>
      <c r="O376" s="73"/>
      <c r="P376" s="73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</row>
    <row r="377" spans="2:90" ht="12.75">
      <c r="B377" s="140" t="s">
        <v>295</v>
      </c>
      <c r="C377" s="140"/>
      <c r="O377" s="73"/>
      <c r="P377" s="73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</row>
    <row r="378" spans="15:90" ht="12.75">
      <c r="O378" s="73"/>
      <c r="P378" s="73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</row>
    <row r="379" spans="15:90" ht="12.75">
      <c r="O379" s="73"/>
      <c r="P379" s="73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</row>
    <row r="380" spans="15:90" ht="12.75">
      <c r="O380" s="73"/>
      <c r="P380" s="73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</row>
    <row r="381" spans="15:90" ht="12.75">
      <c r="O381" s="73"/>
      <c r="P381" s="73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</row>
    <row r="382" spans="15:90" ht="12.75">
      <c r="O382" s="73"/>
      <c r="P382" s="73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</row>
    <row r="383" spans="15:90" ht="12.75">
      <c r="O383" s="73"/>
      <c r="P383" s="73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</row>
    <row r="384" spans="15:90" ht="12.75">
      <c r="O384" s="73"/>
      <c r="P384" s="73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</row>
    <row r="385" spans="15:90" ht="12.75">
      <c r="O385" s="73"/>
      <c r="P385" s="73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</row>
    <row r="386" spans="15:90" ht="12.75">
      <c r="O386" s="73"/>
      <c r="P386" s="73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</row>
    <row r="387" spans="15:90" ht="12.75">
      <c r="O387" s="73"/>
      <c r="P387" s="73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</row>
    <row r="388" spans="15:90" ht="12.75">
      <c r="O388" s="73"/>
      <c r="P388" s="73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</row>
    <row r="389" spans="15:90" ht="12.75">
      <c r="O389" s="73"/>
      <c r="P389" s="73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</row>
    <row r="390" spans="15:90" ht="12.75">
      <c r="O390" s="73"/>
      <c r="P390" s="73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</row>
    <row r="391" spans="15:90" ht="12.75">
      <c r="O391" s="73"/>
      <c r="P391" s="73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</row>
    <row r="392" spans="15:90" ht="12.75">
      <c r="O392" s="73"/>
      <c r="P392" s="73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</row>
    <row r="393" spans="15:90" ht="12.75">
      <c r="O393" s="73"/>
      <c r="P393" s="73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</row>
    <row r="394" spans="15:90" ht="12.75">
      <c r="O394" s="73"/>
      <c r="P394" s="73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</row>
    <row r="395" spans="15:90" ht="12.75">
      <c r="O395" s="73"/>
      <c r="P395" s="73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</row>
    <row r="396" spans="15:90" ht="12.75">
      <c r="O396" s="73"/>
      <c r="P396" s="73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</row>
    <row r="397" spans="15:90" ht="12.75">
      <c r="O397" s="73"/>
      <c r="P397" s="73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</row>
    <row r="398" spans="15:90" ht="12.75">
      <c r="O398" s="73"/>
      <c r="P398" s="73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</row>
    <row r="399" spans="15:90" ht="12.75">
      <c r="O399" s="73"/>
      <c r="P399" s="73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</row>
    <row r="400" spans="15:90" ht="12.75">
      <c r="O400" s="73"/>
      <c r="P400" s="73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</row>
    <row r="401" spans="15:90" ht="12.75">
      <c r="O401" s="73"/>
      <c r="P401" s="73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</row>
    <row r="402" spans="15:90" ht="12.75">
      <c r="O402" s="73"/>
      <c r="P402" s="73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</row>
    <row r="403" spans="15:90" ht="12.75">
      <c r="O403" s="73"/>
      <c r="P403" s="73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</row>
    <row r="404" spans="15:90" ht="12.75">
      <c r="O404" s="73"/>
      <c r="P404" s="73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</row>
    <row r="405" spans="15:90" ht="12.75">
      <c r="O405" s="73"/>
      <c r="P405" s="73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</row>
    <row r="406" spans="15:90" ht="12.75">
      <c r="O406" s="73"/>
      <c r="P406" s="73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</row>
    <row r="407" spans="15:90" ht="12.75">
      <c r="O407" s="73"/>
      <c r="P407" s="73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</row>
    <row r="408" spans="15:90" ht="12.75">
      <c r="O408" s="73"/>
      <c r="P408" s="73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</row>
    <row r="409" spans="15:90" ht="12.75">
      <c r="O409" s="73"/>
      <c r="P409" s="73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</row>
    <row r="410" spans="15:90" ht="12.75">
      <c r="O410" s="73"/>
      <c r="P410" s="73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</row>
    <row r="411" spans="15:90" ht="12.75">
      <c r="O411" s="73"/>
      <c r="P411" s="73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</row>
    <row r="412" spans="15:90" ht="12.75">
      <c r="O412" s="73"/>
      <c r="P412" s="73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</row>
    <row r="413" spans="15:90" ht="12.75">
      <c r="O413" s="73"/>
      <c r="P413" s="73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</row>
    <row r="414" spans="15:90" ht="12.75">
      <c r="O414" s="73"/>
      <c r="P414" s="73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</row>
    <row r="415" spans="15:90" ht="12.75">
      <c r="O415" s="73"/>
      <c r="P415" s="73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</row>
    <row r="416" spans="15:90" ht="12.75">
      <c r="O416" s="73"/>
      <c r="P416" s="73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</row>
    <row r="417" spans="15:90" ht="12.75">
      <c r="O417" s="73"/>
      <c r="P417" s="73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</row>
    <row r="418" spans="15:90" ht="12.75">
      <c r="O418" s="73"/>
      <c r="P418" s="73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</row>
    <row r="419" spans="15:90" ht="12.75">
      <c r="O419" s="73"/>
      <c r="P419" s="73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</row>
    <row r="420" spans="15:90" ht="12.75">
      <c r="O420" s="73"/>
      <c r="P420" s="73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</row>
    <row r="421" spans="15:90" ht="12.75">
      <c r="O421" s="73"/>
      <c r="P421" s="73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</row>
    <row r="422" spans="15:90" ht="12.75">
      <c r="O422" s="73"/>
      <c r="P422" s="73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</row>
    <row r="423" spans="15:90" ht="12.75">
      <c r="O423" s="73"/>
      <c r="P423" s="73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</row>
    <row r="424" spans="15:90" ht="12.75">
      <c r="O424" s="73"/>
      <c r="P424" s="73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</row>
    <row r="425" spans="15:90" ht="12.75">
      <c r="O425" s="73"/>
      <c r="P425" s="73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</row>
    <row r="426" spans="15:90" ht="12.75">
      <c r="O426" s="73"/>
      <c r="P426" s="73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</row>
    <row r="427" spans="15:90" ht="12.75">
      <c r="O427" s="73"/>
      <c r="P427" s="73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</row>
    <row r="428" spans="15:90" ht="12.75">
      <c r="O428" s="73"/>
      <c r="P428" s="73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</row>
    <row r="429" spans="15:90" ht="12.75">
      <c r="O429" s="73"/>
      <c r="P429" s="73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</row>
    <row r="430" spans="15:90" ht="12.75">
      <c r="O430" s="73"/>
      <c r="P430" s="73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</row>
    <row r="431" spans="15:90" ht="12.75">
      <c r="O431" s="73"/>
      <c r="P431" s="73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</row>
    <row r="432" spans="15:90" ht="12.75">
      <c r="O432" s="73"/>
      <c r="P432" s="73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</row>
    <row r="433" spans="15:90" ht="12.75">
      <c r="O433" s="73"/>
      <c r="P433" s="73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</row>
    <row r="434" spans="15:90" ht="12.75">
      <c r="O434" s="73"/>
      <c r="P434" s="73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</row>
    <row r="435" spans="15:90" ht="12.75">
      <c r="O435" s="73"/>
      <c r="P435" s="73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</row>
    <row r="436" spans="15:90" ht="12.75">
      <c r="O436" s="73"/>
      <c r="P436" s="73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</row>
    <row r="437" spans="15:90" ht="12.75">
      <c r="O437" s="73"/>
      <c r="P437" s="73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</row>
    <row r="438" spans="15:90" ht="12.75">
      <c r="O438" s="73"/>
      <c r="P438" s="73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</row>
    <row r="439" spans="15:90" ht="12.75">
      <c r="O439" s="73"/>
      <c r="P439" s="73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</row>
    <row r="440" spans="15:90" ht="12.75">
      <c r="O440" s="73"/>
      <c r="P440" s="73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</row>
    <row r="441" spans="15:90" ht="12.75">
      <c r="O441" s="73"/>
      <c r="P441" s="73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</row>
    <row r="442" spans="15:90" ht="12.75">
      <c r="O442" s="73"/>
      <c r="P442" s="73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</row>
    <row r="443" spans="15:90" ht="12.75">
      <c r="O443" s="73"/>
      <c r="P443" s="73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</row>
    <row r="444" spans="15:90" ht="12.75">
      <c r="O444" s="73"/>
      <c r="P444" s="73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</row>
    <row r="445" spans="15:90" ht="12.75">
      <c r="O445" s="73"/>
      <c r="P445" s="73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</row>
    <row r="446" spans="15:90" ht="12.75">
      <c r="O446" s="73"/>
      <c r="P446" s="73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</row>
    <row r="447" spans="15:90" ht="12.75">
      <c r="O447" s="73"/>
      <c r="P447" s="73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</row>
    <row r="448" spans="15:90" ht="12.75">
      <c r="O448" s="73"/>
      <c r="P448" s="73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</row>
    <row r="449" spans="15:90" ht="12.75">
      <c r="O449" s="73"/>
      <c r="P449" s="73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</row>
    <row r="450" spans="15:90" ht="12.75">
      <c r="O450" s="73"/>
      <c r="P450" s="73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</row>
    <row r="451" spans="15:90" ht="12.75">
      <c r="O451" s="73"/>
      <c r="P451" s="73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</row>
    <row r="452" spans="15:90" ht="12.75">
      <c r="O452" s="73"/>
      <c r="P452" s="73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</row>
    <row r="453" spans="15:90" ht="12.75">
      <c r="O453" s="73"/>
      <c r="P453" s="73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</row>
    <row r="454" spans="15:90" ht="12.75">
      <c r="O454" s="73"/>
      <c r="P454" s="73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</row>
    <row r="455" spans="15:90" ht="12.75">
      <c r="O455" s="73"/>
      <c r="P455" s="73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</row>
    <row r="456" spans="15:90" ht="12.75">
      <c r="O456" s="73"/>
      <c r="P456" s="73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</row>
    <row r="457" spans="15:90" ht="12.75">
      <c r="O457" s="73"/>
      <c r="P457" s="73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</row>
    <row r="458" spans="15:90" ht="12.75">
      <c r="O458" s="73"/>
      <c r="P458" s="73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</row>
    <row r="459" spans="15:90" ht="12.75">
      <c r="O459" s="73"/>
      <c r="P459" s="73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</row>
    <row r="460" spans="15:90" ht="12.75">
      <c r="O460" s="73"/>
      <c r="P460" s="73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</row>
    <row r="461" spans="15:90" ht="12.75">
      <c r="O461" s="73"/>
      <c r="P461" s="73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</row>
    <row r="462" spans="15:90" ht="12.75">
      <c r="O462" s="73"/>
      <c r="P462" s="73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</row>
    <row r="463" spans="15:90" ht="12.75">
      <c r="O463" s="73"/>
      <c r="P463" s="73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</row>
    <row r="464" spans="15:90" ht="12.75">
      <c r="O464" s="73"/>
      <c r="P464" s="73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</row>
    <row r="465" spans="15:90" ht="12.75">
      <c r="O465" s="73"/>
      <c r="P465" s="73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</row>
    <row r="466" spans="15:90" ht="12.75">
      <c r="O466" s="73"/>
      <c r="P466" s="73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</row>
    <row r="467" spans="15:90" ht="12.75">
      <c r="O467" s="73"/>
      <c r="P467" s="73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</row>
    <row r="468" spans="15:90" ht="12.75">
      <c r="O468" s="73"/>
      <c r="P468" s="73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</row>
    <row r="469" spans="15:90" ht="12.75">
      <c r="O469" s="73"/>
      <c r="P469" s="73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</row>
    <row r="470" spans="15:90" ht="12.75">
      <c r="O470" s="73"/>
      <c r="P470" s="73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</row>
    <row r="471" spans="15:90" ht="12.75">
      <c r="O471" s="73"/>
      <c r="P471" s="73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</row>
    <row r="472" spans="15:90" ht="12.75">
      <c r="O472" s="73"/>
      <c r="P472" s="73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</row>
    <row r="473" spans="15:90" ht="12.75">
      <c r="O473" s="73"/>
      <c r="P473" s="73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</row>
    <row r="474" spans="15:90" ht="12.75">
      <c r="O474" s="73"/>
      <c r="P474" s="73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</row>
    <row r="475" spans="15:90" ht="12.75">
      <c r="O475" s="73"/>
      <c r="P475" s="73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</row>
    <row r="476" spans="15:90" ht="12.75">
      <c r="O476" s="73"/>
      <c r="P476" s="73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</row>
    <row r="477" spans="15:90" ht="12.75">
      <c r="O477" s="73"/>
      <c r="P477" s="73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</row>
    <row r="478" spans="15:90" ht="12.75">
      <c r="O478" s="73"/>
      <c r="P478" s="73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</row>
    <row r="479" spans="15:90" ht="12.75">
      <c r="O479" s="73"/>
      <c r="P479" s="73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</row>
    <row r="480" spans="15:90" ht="12.75">
      <c r="O480" s="73"/>
      <c r="P480" s="73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</row>
    <row r="481" spans="15:90" ht="12.75">
      <c r="O481" s="73"/>
      <c r="P481" s="73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</row>
    <row r="482" spans="15:90" ht="12.75">
      <c r="O482" s="73"/>
      <c r="P482" s="73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</row>
    <row r="483" spans="15:90" ht="12.75">
      <c r="O483" s="73"/>
      <c r="P483" s="73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</row>
    <row r="484" spans="15:90" ht="12.75">
      <c r="O484" s="73"/>
      <c r="P484" s="73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</row>
    <row r="485" spans="15:90" ht="12.75">
      <c r="O485" s="73"/>
      <c r="P485" s="73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</row>
    <row r="486" spans="15:90" ht="12.75">
      <c r="O486" s="73"/>
      <c r="P486" s="73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</row>
    <row r="487" spans="15:90" ht="12.75">
      <c r="O487" s="73"/>
      <c r="P487" s="73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</row>
    <row r="488" spans="15:90" ht="12.75">
      <c r="O488" s="73"/>
      <c r="P488" s="73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</row>
    <row r="489" spans="15:90" ht="12.75">
      <c r="O489" s="73"/>
      <c r="P489" s="73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</row>
    <row r="490" spans="15:90" ht="12.75">
      <c r="O490" s="73"/>
      <c r="P490" s="73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</row>
  </sheetData>
  <sheetProtection password="CD89" sheet="1"/>
  <mergeCells count="3">
    <mergeCell ref="G1:M1"/>
    <mergeCell ref="B376:C376"/>
    <mergeCell ref="B377:C377"/>
  </mergeCells>
  <printOptions/>
  <pageMargins left="1.1023622047244095" right="0.9055118110236221" top="0.7480314960629921" bottom="0.7480314960629921" header="0.31496062992125984" footer="0.31496062992125984"/>
  <pageSetup fitToWidth="0" horizontalDpi="600" verticalDpi="600" orientation="landscape" paperSize="9" r:id="rId1"/>
  <rowBreaks count="6" manualBreakCount="6">
    <brk id="31" max="255" man="1"/>
    <brk id="92" max="255" man="1"/>
    <brk id="126" max="255" man="1"/>
    <brk id="217" max="255" man="1"/>
    <brk id="258" max="255" man="1"/>
    <brk id="3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L49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66.7109375" style="0" customWidth="1"/>
    <col min="2" max="4" width="17.00390625" style="0" customWidth="1"/>
    <col min="5" max="5" width="8.8515625" style="0" customWidth="1"/>
  </cols>
  <sheetData>
    <row r="1" spans="1:4" ht="24" customHeight="1" thickBot="1">
      <c r="A1" s="133" t="str">
        <f>'PLAN RASHODA'!A2</f>
        <v>OŠ  LAPAD</v>
      </c>
      <c r="B1" s="130" t="s">
        <v>92</v>
      </c>
      <c r="C1" s="131" t="s">
        <v>292</v>
      </c>
      <c r="D1" s="132" t="s">
        <v>281</v>
      </c>
    </row>
    <row r="2" spans="1:4" s="11" customFormat="1" ht="21" customHeight="1">
      <c r="A2" s="1" t="s">
        <v>90</v>
      </c>
      <c r="B2" s="10">
        <f>+B3+B9+B13+B16</f>
        <v>11241000</v>
      </c>
      <c r="C2" s="10">
        <f>+C3+C9+C13+C16</f>
        <v>-73100</v>
      </c>
      <c r="D2" s="10">
        <f>+D3+D9+D13+D16</f>
        <v>11167900</v>
      </c>
    </row>
    <row r="3" spans="1:4" s="7" customFormat="1" ht="15.75" customHeight="1">
      <c r="A3" s="115" t="s">
        <v>72</v>
      </c>
      <c r="B3" s="116">
        <f>+B4+B6</f>
        <v>47000</v>
      </c>
      <c r="C3" s="116">
        <f>+C4+C6</f>
        <v>0</v>
      </c>
      <c r="D3" s="116">
        <f>+D4+D6</f>
        <v>47000</v>
      </c>
    </row>
    <row r="4" spans="1:4" s="7" customFormat="1" ht="12.75">
      <c r="A4" s="5" t="s">
        <v>74</v>
      </c>
      <c r="B4" s="6">
        <f>+B5</f>
        <v>100</v>
      </c>
      <c r="C4" s="6">
        <f>+C5</f>
        <v>0</v>
      </c>
      <c r="D4" s="6">
        <f>+D5</f>
        <v>100</v>
      </c>
    </row>
    <row r="5" spans="1:4" ht="12.75">
      <c r="A5" s="3" t="s">
        <v>75</v>
      </c>
      <c r="B5" s="4">
        <v>100</v>
      </c>
      <c r="C5" s="4"/>
      <c r="D5" s="4">
        <f>SUM(B5:C5)</f>
        <v>100</v>
      </c>
    </row>
    <row r="6" spans="1:4" s="7" customFormat="1" ht="25.5" customHeight="1">
      <c r="A6" s="8" t="s">
        <v>76</v>
      </c>
      <c r="B6" s="6">
        <f>+B7+B8</f>
        <v>46900</v>
      </c>
      <c r="C6" s="6">
        <f>+C7+C8</f>
        <v>0</v>
      </c>
      <c r="D6" s="6">
        <f>+D7+D8</f>
        <v>46900</v>
      </c>
    </row>
    <row r="7" spans="1:4" ht="12.75">
      <c r="A7" s="3" t="s">
        <v>77</v>
      </c>
      <c r="B7" s="4">
        <v>0</v>
      </c>
      <c r="C7" s="4"/>
      <c r="D7" s="4">
        <f aca="true" t="shared" si="0" ref="D7:D15">SUM(B7:C7)</f>
        <v>0</v>
      </c>
    </row>
    <row r="8" spans="1:4" ht="12.75">
      <c r="A8" s="3" t="s">
        <v>78</v>
      </c>
      <c r="B8" s="4">
        <v>46900</v>
      </c>
      <c r="C8" s="4"/>
      <c r="D8" s="4">
        <f t="shared" si="0"/>
        <v>46900</v>
      </c>
    </row>
    <row r="9" spans="1:4" s="7" customFormat="1" ht="12.75">
      <c r="A9" s="35" t="s">
        <v>289</v>
      </c>
      <c r="B9" s="117">
        <f>B10</f>
        <v>0</v>
      </c>
      <c r="C9" s="117">
        <f>C10</f>
        <v>209000</v>
      </c>
      <c r="D9" s="117">
        <f>D10</f>
        <v>209000</v>
      </c>
    </row>
    <row r="10" spans="1:4" ht="12.75">
      <c r="A10" s="118" t="s">
        <v>286</v>
      </c>
      <c r="B10" s="119">
        <f>SUM(B11:B12)</f>
        <v>0</v>
      </c>
      <c r="C10" s="119">
        <f>SUM(C11:C12)</f>
        <v>209000</v>
      </c>
      <c r="D10" s="119">
        <f t="shared" si="0"/>
        <v>209000</v>
      </c>
    </row>
    <row r="11" spans="1:6" ht="12.75">
      <c r="A11" s="120" t="s">
        <v>287</v>
      </c>
      <c r="B11" s="4">
        <v>0</v>
      </c>
      <c r="C11" s="4">
        <v>74100</v>
      </c>
      <c r="D11" s="4">
        <f t="shared" si="0"/>
        <v>74100</v>
      </c>
      <c r="E11" s="2"/>
      <c r="F11" s="2"/>
    </row>
    <row r="12" spans="1:7" ht="12.75">
      <c r="A12" s="120" t="s">
        <v>288</v>
      </c>
      <c r="B12" s="4">
        <v>0</v>
      </c>
      <c r="C12" s="4">
        <v>134900</v>
      </c>
      <c r="D12" s="4">
        <f t="shared" si="0"/>
        <v>134900</v>
      </c>
      <c r="E12" s="114"/>
      <c r="F12" s="114"/>
      <c r="G12" s="114"/>
    </row>
    <row r="13" spans="1:4" s="7" customFormat="1" ht="12.75">
      <c r="A13" s="35" t="s">
        <v>285</v>
      </c>
      <c r="B13" s="116">
        <f aca="true" t="shared" si="1" ref="B13:D14">B14</f>
        <v>10365000</v>
      </c>
      <c r="C13" s="116">
        <f t="shared" si="1"/>
        <v>0</v>
      </c>
      <c r="D13" s="116">
        <f t="shared" si="1"/>
        <v>10365000</v>
      </c>
    </row>
    <row r="14" spans="1:4" s="7" customFormat="1" ht="12.75">
      <c r="A14" s="5" t="s">
        <v>86</v>
      </c>
      <c r="B14" s="6">
        <f t="shared" si="1"/>
        <v>10365000</v>
      </c>
      <c r="C14" s="6">
        <f t="shared" si="1"/>
        <v>0</v>
      </c>
      <c r="D14" s="6">
        <f t="shared" si="1"/>
        <v>10365000</v>
      </c>
    </row>
    <row r="15" spans="1:4" ht="12.75">
      <c r="A15" s="3" t="s">
        <v>95</v>
      </c>
      <c r="B15" s="4">
        <v>10365000</v>
      </c>
      <c r="C15" s="4">
        <v>0</v>
      </c>
      <c r="D15" s="4">
        <f t="shared" si="0"/>
        <v>10365000</v>
      </c>
    </row>
    <row r="16" spans="1:4" s="7" customFormat="1" ht="12.75">
      <c r="A16" s="115" t="s">
        <v>65</v>
      </c>
      <c r="B16" s="116">
        <f>+B17+B19+B21+B25+B27+B32+B37</f>
        <v>829000</v>
      </c>
      <c r="C16" s="116">
        <f>+C17+C19+C21+C25+C27+C32+C37</f>
        <v>-282100</v>
      </c>
      <c r="D16" s="116">
        <f>+D17+D19+D21+D25+D27+D32+D37</f>
        <v>546900</v>
      </c>
    </row>
    <row r="17" spans="1:4" s="7" customFormat="1" ht="12.75">
      <c r="A17" s="5" t="s">
        <v>87</v>
      </c>
      <c r="B17" s="6">
        <f>+B18</f>
        <v>0</v>
      </c>
      <c r="C17" s="6">
        <f>+C18</f>
        <v>0</v>
      </c>
      <c r="D17" s="6">
        <f>+D18</f>
        <v>0</v>
      </c>
    </row>
    <row r="18" spans="1:4" ht="12.75">
      <c r="A18" s="3" t="s">
        <v>246</v>
      </c>
      <c r="B18" s="4">
        <v>0</v>
      </c>
      <c r="C18" s="4">
        <v>0</v>
      </c>
      <c r="D18" s="4">
        <f>SUM(B18:C18)</f>
        <v>0</v>
      </c>
    </row>
    <row r="19" spans="1:4" s="7" customFormat="1" ht="12.75">
      <c r="A19" s="5" t="s">
        <v>79</v>
      </c>
      <c r="B19" s="6">
        <f>+B20</f>
        <v>11000</v>
      </c>
      <c r="C19" s="6">
        <f>+C20</f>
        <v>-11000</v>
      </c>
      <c r="D19" s="6">
        <f>+D20</f>
        <v>0</v>
      </c>
    </row>
    <row r="20" spans="1:4" ht="12.75">
      <c r="A20" s="3" t="s">
        <v>216</v>
      </c>
      <c r="B20" s="4">
        <v>11000</v>
      </c>
      <c r="C20" s="4">
        <v>-11000</v>
      </c>
      <c r="D20" s="4">
        <f>SUM(B20:C20)</f>
        <v>0</v>
      </c>
    </row>
    <row r="21" spans="1:4" s="7" customFormat="1" ht="12.75">
      <c r="A21" s="5" t="s">
        <v>86</v>
      </c>
      <c r="B21" s="6">
        <f>+B22+B24+B23</f>
        <v>29000</v>
      </c>
      <c r="C21" s="6">
        <f>+C22+C24+C23</f>
        <v>500</v>
      </c>
      <c r="D21" s="6">
        <f>+D22+D24+D23</f>
        <v>29500</v>
      </c>
    </row>
    <row r="22" spans="1:4" ht="12.75">
      <c r="A22" s="3" t="s">
        <v>95</v>
      </c>
      <c r="B22" s="4">
        <v>6000</v>
      </c>
      <c r="C22" s="4"/>
      <c r="D22" s="4">
        <f aca="true" t="shared" si="2" ref="D22:D38">SUM(B22:C22)</f>
        <v>6000</v>
      </c>
    </row>
    <row r="23" spans="1:4" ht="12.75">
      <c r="A23" s="3" t="s">
        <v>80</v>
      </c>
      <c r="B23" s="4">
        <v>15000</v>
      </c>
      <c r="C23" s="4">
        <v>500</v>
      </c>
      <c r="D23" s="4">
        <f t="shared" si="2"/>
        <v>15500</v>
      </c>
    </row>
    <row r="24" spans="1:4" ht="12.75">
      <c r="A24" s="3" t="s">
        <v>258</v>
      </c>
      <c r="B24" s="4">
        <v>8000</v>
      </c>
      <c r="C24" s="4"/>
      <c r="D24" s="4">
        <f t="shared" si="2"/>
        <v>8000</v>
      </c>
    </row>
    <row r="25" spans="1:4" s="7" customFormat="1" ht="12.75">
      <c r="A25" s="5" t="s">
        <v>89</v>
      </c>
      <c r="B25" s="6">
        <f>+B26</f>
        <v>0</v>
      </c>
      <c r="C25" s="6">
        <f>+C26</f>
        <v>0</v>
      </c>
      <c r="D25" s="6">
        <f>+D26</f>
        <v>0</v>
      </c>
    </row>
    <row r="26" spans="1:4" ht="12" customHeight="1">
      <c r="A26" s="9" t="s">
        <v>291</v>
      </c>
      <c r="B26" s="4">
        <v>0</v>
      </c>
      <c r="C26" s="4">
        <v>0</v>
      </c>
      <c r="D26" s="4">
        <f t="shared" si="2"/>
        <v>0</v>
      </c>
    </row>
    <row r="27" spans="1:4" s="7" customFormat="1" ht="12.75">
      <c r="A27" s="5" t="s">
        <v>81</v>
      </c>
      <c r="B27" s="6">
        <f>SUM(B28:B31)</f>
        <v>765500</v>
      </c>
      <c r="C27" s="6">
        <f>SUM(C28:C31)</f>
        <v>-282300</v>
      </c>
      <c r="D27" s="6">
        <f>SUM(D28:D31)</f>
        <v>483200</v>
      </c>
    </row>
    <row r="28" spans="1:4" ht="12.75">
      <c r="A28" s="3" t="s">
        <v>82</v>
      </c>
      <c r="B28" s="4">
        <v>689000</v>
      </c>
      <c r="C28" s="4">
        <v>-289000</v>
      </c>
      <c r="D28" s="4">
        <f t="shared" si="2"/>
        <v>400000</v>
      </c>
    </row>
    <row r="29" spans="1:4" ht="12.75">
      <c r="A29" s="3" t="s">
        <v>290</v>
      </c>
      <c r="B29" s="4">
        <v>0</v>
      </c>
      <c r="C29" s="4">
        <v>6700</v>
      </c>
      <c r="D29" s="4">
        <f>SUM(B29:C29)</f>
        <v>6700</v>
      </c>
    </row>
    <row r="30" spans="1:4" ht="12.75">
      <c r="A30" s="3" t="s">
        <v>259</v>
      </c>
      <c r="B30" s="4">
        <v>1000</v>
      </c>
      <c r="C30" s="4"/>
      <c r="D30" s="4">
        <f t="shared" si="2"/>
        <v>1000</v>
      </c>
    </row>
    <row r="31" spans="1:4" ht="12.75">
      <c r="A31" s="3" t="s">
        <v>260</v>
      </c>
      <c r="B31" s="4">
        <v>75500</v>
      </c>
      <c r="C31" s="4"/>
      <c r="D31" s="4">
        <f t="shared" si="2"/>
        <v>75500</v>
      </c>
    </row>
    <row r="32" spans="1:4" s="7" customFormat="1" ht="12.75">
      <c r="A32" s="5" t="s">
        <v>83</v>
      </c>
      <c r="B32" s="6">
        <f>SUM(B33:B36)</f>
        <v>21500</v>
      </c>
      <c r="C32" s="6">
        <f>SUM(C33:C36)</f>
        <v>10700</v>
      </c>
      <c r="D32" s="6">
        <f>SUM(D33:D36)</f>
        <v>32200</v>
      </c>
    </row>
    <row r="33" spans="1:4" ht="12.75">
      <c r="A33" s="3" t="s">
        <v>88</v>
      </c>
      <c r="B33" s="4">
        <v>3000</v>
      </c>
      <c r="C33" s="4"/>
      <c r="D33" s="4">
        <f t="shared" si="2"/>
        <v>3000</v>
      </c>
    </row>
    <row r="34" spans="1:4" ht="12.75">
      <c r="A34" s="3" t="s">
        <v>84</v>
      </c>
      <c r="B34" s="4">
        <v>13500</v>
      </c>
      <c r="C34" s="4"/>
      <c r="D34" s="4">
        <f t="shared" si="2"/>
        <v>13500</v>
      </c>
    </row>
    <row r="35" spans="1:4" ht="12.75">
      <c r="A35" s="3" t="s">
        <v>262</v>
      </c>
      <c r="B35" s="4">
        <v>5000</v>
      </c>
      <c r="C35" s="4">
        <v>5000</v>
      </c>
      <c r="D35" s="4">
        <f t="shared" si="2"/>
        <v>10000</v>
      </c>
    </row>
    <row r="36" spans="1:4" ht="12.75">
      <c r="A36" s="3" t="s">
        <v>247</v>
      </c>
      <c r="B36" s="4">
        <v>0</v>
      </c>
      <c r="C36" s="4">
        <v>5700</v>
      </c>
      <c r="D36" s="4">
        <f t="shared" si="2"/>
        <v>5700</v>
      </c>
    </row>
    <row r="37" spans="1:4" s="7" customFormat="1" ht="12.75">
      <c r="A37" s="5" t="s">
        <v>85</v>
      </c>
      <c r="B37" s="6">
        <f>+B38</f>
        <v>2000</v>
      </c>
      <c r="C37" s="6">
        <f>+C38</f>
        <v>0</v>
      </c>
      <c r="D37" s="6">
        <f>+D38</f>
        <v>2000</v>
      </c>
    </row>
    <row r="38" spans="1:4" ht="12.75">
      <c r="A38" s="3" t="s">
        <v>261</v>
      </c>
      <c r="B38" s="4">
        <v>2000</v>
      </c>
      <c r="C38" s="4"/>
      <c r="D38" s="4">
        <f t="shared" si="2"/>
        <v>2000</v>
      </c>
    </row>
    <row r="39" spans="2:4" ht="13.5" thickBot="1">
      <c r="B39" s="121"/>
      <c r="C39" s="121"/>
      <c r="D39" s="121"/>
    </row>
    <row r="40" spans="1:4" ht="13.5" thickBot="1">
      <c r="A40" s="123" t="s">
        <v>275</v>
      </c>
      <c r="B40" s="124"/>
      <c r="C40" s="124"/>
      <c r="D40" s="124"/>
    </row>
    <row r="41" spans="1:4" ht="12.75">
      <c r="A41" s="135">
        <v>25</v>
      </c>
      <c r="B41" s="2">
        <f>B3</f>
        <v>47000</v>
      </c>
      <c r="C41" s="2">
        <f>C3</f>
        <v>0</v>
      </c>
      <c r="D41" s="2">
        <f>D3</f>
        <v>47000</v>
      </c>
    </row>
    <row r="42" spans="1:4" ht="12.75">
      <c r="A42" s="135">
        <v>29</v>
      </c>
      <c r="B42" s="2">
        <f>B9</f>
        <v>0</v>
      </c>
      <c r="C42" s="2">
        <f>C9</f>
        <v>209000</v>
      </c>
      <c r="D42" s="2">
        <f>D9</f>
        <v>209000</v>
      </c>
    </row>
    <row r="43" spans="1:4" ht="12.75">
      <c r="A43" s="135">
        <v>49</v>
      </c>
      <c r="B43" s="2">
        <f>B13</f>
        <v>10365000</v>
      </c>
      <c r="C43" s="2">
        <f>C13</f>
        <v>0</v>
      </c>
      <c r="D43" s="2">
        <f>D13</f>
        <v>10365000</v>
      </c>
    </row>
    <row r="44" spans="1:4" ht="13.5" thickBot="1">
      <c r="A44" s="136">
        <v>55</v>
      </c>
      <c r="B44" s="122">
        <f>B16</f>
        <v>829000</v>
      </c>
      <c r="C44" s="134">
        <f>C16</f>
        <v>-282100</v>
      </c>
      <c r="D44" s="122">
        <f>D16</f>
        <v>546900</v>
      </c>
    </row>
    <row r="45" spans="1:4" ht="13.5" thickBot="1">
      <c r="A45" s="137" t="s">
        <v>283</v>
      </c>
      <c r="B45" s="122">
        <f>SUM(B41:B44)</f>
        <v>11241000</v>
      </c>
      <c r="C45" s="134">
        <f>SUM(C41:C44)</f>
        <v>-73100</v>
      </c>
      <c r="D45" s="122">
        <f>SUM(D41:D44)</f>
        <v>11167900</v>
      </c>
    </row>
    <row r="47" spans="1:90" s="26" customFormat="1" ht="12.75">
      <c r="A47" s="26" t="s">
        <v>293</v>
      </c>
      <c r="B47" s="27"/>
      <c r="C47" s="27"/>
      <c r="D47" s="27"/>
      <c r="E47" s="27"/>
      <c r="G47" s="56"/>
      <c r="H47" s="56"/>
      <c r="I47" s="56"/>
      <c r="J47" s="56"/>
      <c r="K47" s="56"/>
      <c r="L47" s="28"/>
      <c r="M47" s="56"/>
      <c r="N47" s="27"/>
      <c r="O47" s="73"/>
      <c r="P47" s="73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</row>
    <row r="48" spans="2:90" s="26" customFormat="1" ht="12.75">
      <c r="B48" s="140" t="s">
        <v>294</v>
      </c>
      <c r="C48" s="140"/>
      <c r="D48" s="27"/>
      <c r="E48" s="27"/>
      <c r="G48" s="56"/>
      <c r="H48" s="56"/>
      <c r="I48" s="56"/>
      <c r="J48" s="56"/>
      <c r="K48" s="56"/>
      <c r="L48" s="28"/>
      <c r="M48" s="56"/>
      <c r="N48" s="27"/>
      <c r="O48" s="73"/>
      <c r="P48" s="73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</row>
    <row r="49" spans="2:90" s="26" customFormat="1" ht="12.75">
      <c r="B49" s="140" t="s">
        <v>295</v>
      </c>
      <c r="C49" s="140"/>
      <c r="D49" s="27"/>
      <c r="E49" s="27"/>
      <c r="G49" s="56"/>
      <c r="H49" s="56"/>
      <c r="I49" s="56"/>
      <c r="J49" s="56"/>
      <c r="K49" s="56"/>
      <c r="L49" s="28"/>
      <c r="M49" s="56"/>
      <c r="N49" s="27"/>
      <c r="O49" s="73"/>
      <c r="P49" s="73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</row>
  </sheetData>
  <sheetProtection password="CD89" sheet="1"/>
  <mergeCells count="2">
    <mergeCell ref="B48:C48"/>
    <mergeCell ref="B49:C49"/>
  </mergeCells>
  <printOptions/>
  <pageMargins left="1.1023622047244095" right="0.9055118110236221" top="0.9448818897637796" bottom="0.944881889763779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K257"/>
  <sheetViews>
    <sheetView zoomScalePageLayoutView="0" workbookViewId="0" topLeftCell="A138">
      <selection activeCell="A138" sqref="A1:IV16384"/>
    </sheetView>
  </sheetViews>
  <sheetFormatPr defaultColWidth="9.140625" defaultRowHeight="12.75"/>
  <cols>
    <col min="1" max="1" width="70.57421875" style="26" customWidth="1"/>
    <col min="2" max="2" width="14.421875" style="27" customWidth="1"/>
    <col min="3" max="3" width="12.57421875" style="27" customWidth="1"/>
    <col min="4" max="4" width="14.7109375" style="27" customWidth="1"/>
    <col min="5" max="16384" width="9.140625" style="26" customWidth="1"/>
  </cols>
  <sheetData>
    <row r="1" ht="9.75" customHeight="1" thickBot="1"/>
    <row r="2" spans="1:4" ht="26.25" customHeight="1" thickBot="1">
      <c r="A2" s="129" t="s">
        <v>224</v>
      </c>
      <c r="B2" s="130" t="s">
        <v>92</v>
      </c>
      <c r="C2" s="131" t="s">
        <v>292</v>
      </c>
      <c r="D2" s="132" t="s">
        <v>281</v>
      </c>
    </row>
    <row r="3" spans="1:73" ht="21" customHeight="1">
      <c r="A3" s="31" t="s">
        <v>91</v>
      </c>
      <c r="B3" s="32">
        <f>SUM(B4+B21+B50+B90+B101+B110+B114)</f>
        <v>11241000</v>
      </c>
      <c r="C3" s="32">
        <f>SUM(C4+C21+C50+C90+C101+C110+C114)</f>
        <v>-73100</v>
      </c>
      <c r="D3" s="32">
        <f>SUM(D4+D21+D50+D90+D101+D110+D114)</f>
        <v>11167900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</row>
    <row r="4" spans="1:73" s="39" customFormat="1" ht="18.75" customHeight="1">
      <c r="A4" s="44" t="s">
        <v>276</v>
      </c>
      <c r="B4" s="45">
        <f>B5</f>
        <v>10365000</v>
      </c>
      <c r="C4" s="45">
        <f>C5</f>
        <v>0</v>
      </c>
      <c r="D4" s="45">
        <f>D5</f>
        <v>10365000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</row>
    <row r="5" spans="1:73" s="39" customFormat="1" ht="12.75">
      <c r="A5" s="35" t="s">
        <v>285</v>
      </c>
      <c r="B5" s="36">
        <f>+B6+B8+B15+B17+B19</f>
        <v>10365000</v>
      </c>
      <c r="C5" s="36">
        <f>+C6+C8+C15+C17+C19</f>
        <v>0</v>
      </c>
      <c r="D5" s="36">
        <f>+D6+D8+D15+D17+D19</f>
        <v>10365000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</row>
    <row r="6" spans="1:73" s="39" customFormat="1" ht="12.75">
      <c r="A6" s="46" t="s">
        <v>46</v>
      </c>
      <c r="B6" s="47">
        <f>+B7</f>
        <v>8424000</v>
      </c>
      <c r="C6" s="47">
        <f>+C7</f>
        <v>0</v>
      </c>
      <c r="D6" s="47">
        <f>+D7</f>
        <v>8424000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</row>
    <row r="7" spans="1:73" ht="12.75">
      <c r="A7" s="40" t="s">
        <v>47</v>
      </c>
      <c r="B7" s="41">
        <v>8424000</v>
      </c>
      <c r="C7" s="41"/>
      <c r="D7" s="41">
        <f>SUM(B7:C7)</f>
        <v>8424000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</row>
    <row r="8" spans="1:73" s="39" customFormat="1" ht="12.75">
      <c r="A8" s="37" t="s">
        <v>48</v>
      </c>
      <c r="B8" s="38">
        <f>SUM(B9:B14)</f>
        <v>373000</v>
      </c>
      <c r="C8" s="38">
        <f>SUM(C9:C14)</f>
        <v>0</v>
      </c>
      <c r="D8" s="38">
        <f>SUM(D9:D14)</f>
        <v>373000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</row>
    <row r="9" spans="1:73" ht="12.75">
      <c r="A9" s="40" t="s">
        <v>49</v>
      </c>
      <c r="B9" s="41">
        <v>60000</v>
      </c>
      <c r="C9" s="41"/>
      <c r="D9" s="41">
        <f aca="true" t="shared" si="0" ref="D9:D14">SUM(B9:C9)</f>
        <v>60000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</row>
    <row r="10" spans="1:73" ht="12.75">
      <c r="A10" s="40" t="s">
        <v>212</v>
      </c>
      <c r="B10" s="41">
        <v>133000</v>
      </c>
      <c r="C10" s="41"/>
      <c r="D10" s="41">
        <f t="shared" si="0"/>
        <v>133000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</row>
    <row r="11" spans="1:73" ht="12.75">
      <c r="A11" s="40" t="s">
        <v>263</v>
      </c>
      <c r="B11" s="41">
        <v>47000</v>
      </c>
      <c r="C11" s="41"/>
      <c r="D11" s="41">
        <f t="shared" si="0"/>
        <v>47000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</row>
    <row r="12" spans="1:73" ht="12.75">
      <c r="A12" s="40" t="s">
        <v>50</v>
      </c>
      <c r="B12" s="41">
        <v>19000</v>
      </c>
      <c r="C12" s="41"/>
      <c r="D12" s="41">
        <f t="shared" si="0"/>
        <v>19000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</row>
    <row r="13" spans="1:73" ht="12.75">
      <c r="A13" s="40" t="s">
        <v>71</v>
      </c>
      <c r="B13" s="41">
        <v>107000</v>
      </c>
      <c r="C13" s="41"/>
      <c r="D13" s="41">
        <f t="shared" si="0"/>
        <v>107000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</row>
    <row r="14" spans="1:73" ht="12.75">
      <c r="A14" s="40" t="s">
        <v>51</v>
      </c>
      <c r="B14" s="41">
        <v>7000</v>
      </c>
      <c r="C14" s="41"/>
      <c r="D14" s="41">
        <f t="shared" si="0"/>
        <v>7000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</row>
    <row r="15" spans="1:73" s="39" customFormat="1" ht="12.75">
      <c r="A15" s="46" t="s">
        <v>66</v>
      </c>
      <c r="B15" s="47">
        <f>+B16</f>
        <v>1390000</v>
      </c>
      <c r="C15" s="47">
        <f>+C16</f>
        <v>0</v>
      </c>
      <c r="D15" s="47">
        <f>+D16</f>
        <v>1390000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</row>
    <row r="16" spans="1:73" ht="12.75">
      <c r="A16" s="40" t="s">
        <v>53</v>
      </c>
      <c r="B16" s="41">
        <v>1390000</v>
      </c>
      <c r="C16" s="41"/>
      <c r="D16" s="41">
        <f>SUM(B16:C16)</f>
        <v>1390000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</row>
    <row r="17" spans="1:73" s="39" customFormat="1" ht="12.75">
      <c r="A17" s="46" t="s">
        <v>1</v>
      </c>
      <c r="B17" s="47">
        <f>SUM(B18:B18)</f>
        <v>135000</v>
      </c>
      <c r="C17" s="47">
        <f>SUM(C18:C18)</f>
        <v>0</v>
      </c>
      <c r="D17" s="47">
        <f>SUM(D18:D18)</f>
        <v>135000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</row>
    <row r="18" spans="1:73" ht="12.75">
      <c r="A18" s="40" t="s">
        <v>5</v>
      </c>
      <c r="B18" s="41">
        <v>135000</v>
      </c>
      <c r="C18" s="41"/>
      <c r="D18" s="41">
        <f>SUM(B18:C18)</f>
        <v>135000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</row>
    <row r="19" spans="1:73" s="50" customFormat="1" ht="12.75">
      <c r="A19" s="46" t="s">
        <v>34</v>
      </c>
      <c r="B19" s="47">
        <f>SUM(B20:B20)</f>
        <v>43000</v>
      </c>
      <c r="C19" s="47">
        <f>SUM(C20:C20)</f>
        <v>0</v>
      </c>
      <c r="D19" s="47">
        <f>SUM(D20:D20)</f>
        <v>43000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</row>
    <row r="20" spans="1:73" s="50" customFormat="1" ht="12.75">
      <c r="A20" s="40" t="s">
        <v>217</v>
      </c>
      <c r="B20" s="41">
        <v>43000</v>
      </c>
      <c r="C20" s="41"/>
      <c r="D20" s="41">
        <f>SUM(B20:C20)</f>
        <v>43000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</row>
    <row r="21" spans="1:73" s="39" customFormat="1" ht="18.75" customHeight="1">
      <c r="A21" s="44" t="s">
        <v>42</v>
      </c>
      <c r="B21" s="45">
        <f>B22+B25+B32</f>
        <v>137000</v>
      </c>
      <c r="C21" s="45">
        <f>C22+C25+C32</f>
        <v>68100</v>
      </c>
      <c r="D21" s="45">
        <f>D22+D25+D32</f>
        <v>205100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</row>
    <row r="22" spans="1:73" s="39" customFormat="1" ht="15.75" customHeight="1">
      <c r="A22" s="35" t="s">
        <v>72</v>
      </c>
      <c r="B22" s="95">
        <f>B23</f>
        <v>45000</v>
      </c>
      <c r="C22" s="95">
        <f>C23</f>
        <v>0</v>
      </c>
      <c r="D22" s="95">
        <f>D23</f>
        <v>45000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</row>
    <row r="23" spans="1:73" s="39" customFormat="1" ht="12.75">
      <c r="A23" s="37" t="s">
        <v>7</v>
      </c>
      <c r="B23" s="38">
        <f>+B24</f>
        <v>45000</v>
      </c>
      <c r="C23" s="38">
        <f>+C24</f>
        <v>0</v>
      </c>
      <c r="D23" s="38">
        <f>+D24</f>
        <v>45000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</row>
    <row r="24" spans="1:73" ht="12.75">
      <c r="A24" s="40" t="s">
        <v>228</v>
      </c>
      <c r="B24" s="41">
        <v>45000</v>
      </c>
      <c r="C24" s="41"/>
      <c r="D24" s="41">
        <f>SUM(B24:C24)</f>
        <v>45000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</row>
    <row r="25" spans="1:73" ht="12.75">
      <c r="A25" s="35" t="s">
        <v>282</v>
      </c>
      <c r="B25" s="126">
        <f>B26+B28+B30</f>
        <v>0</v>
      </c>
      <c r="C25" s="126">
        <f>C26+C28+C30</f>
        <v>74100</v>
      </c>
      <c r="D25" s="126">
        <f>D26+D28+D30</f>
        <v>74100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</row>
    <row r="26" spans="1:73" ht="12.75">
      <c r="A26" s="46" t="s">
        <v>1</v>
      </c>
      <c r="B26" s="47">
        <f>B27</f>
        <v>0</v>
      </c>
      <c r="C26" s="47">
        <f>C27</f>
        <v>1700</v>
      </c>
      <c r="D26" s="47">
        <f>D27</f>
        <v>1700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</row>
    <row r="27" spans="1:73" ht="12.75">
      <c r="A27" s="40" t="s">
        <v>3</v>
      </c>
      <c r="B27" s="41">
        <v>0</v>
      </c>
      <c r="C27" s="41">
        <v>1700</v>
      </c>
      <c r="D27" s="41">
        <f>SUM(B27:C27)</f>
        <v>1700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</row>
    <row r="28" spans="1:73" s="49" customFormat="1" ht="12.75">
      <c r="A28" s="46" t="s">
        <v>7</v>
      </c>
      <c r="B28" s="47">
        <f>B29</f>
        <v>0</v>
      </c>
      <c r="C28" s="47">
        <f>C29</f>
        <v>61200</v>
      </c>
      <c r="D28" s="47">
        <f>D29</f>
        <v>61200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</row>
    <row r="29" spans="1:73" ht="12.75">
      <c r="A29" s="40" t="s">
        <v>15</v>
      </c>
      <c r="B29" s="41">
        <v>0</v>
      </c>
      <c r="C29" s="41">
        <v>61200</v>
      </c>
      <c r="D29" s="41">
        <f>SUM(B29:C29)</f>
        <v>61200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</row>
    <row r="30" spans="1:73" s="49" customFormat="1" ht="12.75">
      <c r="A30" s="46" t="s">
        <v>32</v>
      </c>
      <c r="B30" s="47">
        <f>SUM(B31)</f>
        <v>0</v>
      </c>
      <c r="C30" s="47">
        <f>SUM(C31)</f>
        <v>11200</v>
      </c>
      <c r="D30" s="47">
        <f>SUM(D31)</f>
        <v>11200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</row>
    <row r="31" spans="1:73" s="50" customFormat="1" ht="12.75">
      <c r="A31" s="40" t="s">
        <v>33</v>
      </c>
      <c r="B31" s="41"/>
      <c r="C31" s="41">
        <v>11200</v>
      </c>
      <c r="D31" s="41">
        <f>SUM(B31:C31)</f>
        <v>11200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</row>
    <row r="32" spans="1:73" s="39" customFormat="1" ht="12.75">
      <c r="A32" s="35" t="s">
        <v>65</v>
      </c>
      <c r="B32" s="95">
        <f>+B33+B37+B41+B46+B48</f>
        <v>92000</v>
      </c>
      <c r="C32" s="95">
        <f>+C33+C37+C41+C46+C48</f>
        <v>-6000</v>
      </c>
      <c r="D32" s="95">
        <f>+D33+D37+D41+D46+D48</f>
        <v>86000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</row>
    <row r="33" spans="1:73" s="39" customFormat="1" ht="12.75">
      <c r="A33" s="46" t="s">
        <v>1</v>
      </c>
      <c r="B33" s="47">
        <f>SUM(B34:B36)</f>
        <v>4200</v>
      </c>
      <c r="C33" s="47">
        <f>SUM(C34:C36)</f>
        <v>0</v>
      </c>
      <c r="D33" s="47">
        <f>SUM(D34:D36)</f>
        <v>4200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</row>
    <row r="34" spans="1:73" ht="12.75">
      <c r="A34" s="40" t="s">
        <v>2</v>
      </c>
      <c r="B34" s="41">
        <v>1000</v>
      </c>
      <c r="C34" s="41"/>
      <c r="D34" s="41">
        <f>SUM(B34:C34)</f>
        <v>1000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</row>
    <row r="35" spans="1:73" ht="12.75">
      <c r="A35" s="40" t="s">
        <v>3</v>
      </c>
      <c r="B35" s="41">
        <v>2000</v>
      </c>
      <c r="C35" s="41"/>
      <c r="D35" s="41">
        <f>SUM(B35:C35)</f>
        <v>2000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</row>
    <row r="36" spans="1:73" ht="12.75">
      <c r="A36" s="40" t="s">
        <v>4</v>
      </c>
      <c r="B36" s="41">
        <v>1200</v>
      </c>
      <c r="C36" s="41"/>
      <c r="D36" s="41">
        <f>SUM(B36:C36)</f>
        <v>1200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</row>
    <row r="37" spans="1:73" s="49" customFormat="1" ht="12.75">
      <c r="A37" s="46" t="s">
        <v>7</v>
      </c>
      <c r="B37" s="47">
        <f>SUM(B38:B40)</f>
        <v>5300</v>
      </c>
      <c r="C37" s="47">
        <f>SUM(C38:C40)</f>
        <v>0</v>
      </c>
      <c r="D37" s="47">
        <f>SUM(D38:D40)</f>
        <v>5300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</row>
    <row r="38" spans="1:73" ht="12.75">
      <c r="A38" s="40" t="s">
        <v>59</v>
      </c>
      <c r="B38" s="41">
        <v>3300</v>
      </c>
      <c r="C38" s="41"/>
      <c r="D38" s="41">
        <f>SUM(B38:C38)</f>
        <v>3300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</row>
    <row r="39" spans="1:73" ht="12.75">
      <c r="A39" s="40" t="s">
        <v>12</v>
      </c>
      <c r="B39" s="41">
        <v>1000</v>
      </c>
      <c r="C39" s="41"/>
      <c r="D39" s="41">
        <f>SUM(B39:C39)</f>
        <v>1000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</row>
    <row r="40" spans="1:73" ht="12.75">
      <c r="A40" s="40" t="s">
        <v>228</v>
      </c>
      <c r="B40" s="41">
        <v>1000</v>
      </c>
      <c r="C40" s="41"/>
      <c r="D40" s="41">
        <f>SUM(B40:C40)</f>
        <v>1000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</row>
    <row r="41" spans="1:73" s="49" customFormat="1" ht="12.75">
      <c r="A41" s="46" t="s">
        <v>17</v>
      </c>
      <c r="B41" s="47">
        <f>SUM(B42:B45)</f>
        <v>61500</v>
      </c>
      <c r="C41" s="47">
        <f>SUM(C42:C45)</f>
        <v>5000</v>
      </c>
      <c r="D41" s="47">
        <f>SUM(D42:D45)</f>
        <v>66500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</row>
    <row r="42" spans="1:73" s="50" customFormat="1" ht="12.75">
      <c r="A42" s="40" t="s">
        <v>20</v>
      </c>
      <c r="B42" s="41">
        <v>55000</v>
      </c>
      <c r="C42" s="41">
        <v>5000</v>
      </c>
      <c r="D42" s="41">
        <f>SUM(B42:C42)</f>
        <v>60000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</row>
    <row r="43" spans="1:73" ht="12.75">
      <c r="A43" s="40" t="s">
        <v>21</v>
      </c>
      <c r="B43" s="41">
        <v>1000</v>
      </c>
      <c r="C43" s="41"/>
      <c r="D43" s="41">
        <f>SUM(B43:C43)</f>
        <v>1000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</row>
    <row r="44" spans="1:73" s="50" customFormat="1" ht="12.75">
      <c r="A44" s="40" t="s">
        <v>235</v>
      </c>
      <c r="B44" s="41">
        <v>3000</v>
      </c>
      <c r="C44" s="41"/>
      <c r="D44" s="41">
        <f>SUM(B44:C44)</f>
        <v>3000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</row>
    <row r="45" spans="1:73" ht="12.75">
      <c r="A45" s="40" t="s">
        <v>31</v>
      </c>
      <c r="B45" s="41">
        <v>2500</v>
      </c>
      <c r="C45" s="41"/>
      <c r="D45" s="41">
        <f>SUM(B45:C45)</f>
        <v>2500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</row>
    <row r="46" spans="1:73" s="49" customFormat="1" ht="12.75">
      <c r="A46" s="46" t="s">
        <v>32</v>
      </c>
      <c r="B46" s="47">
        <f>SUM(B47)</f>
        <v>11000</v>
      </c>
      <c r="C46" s="47">
        <f>SUM(C47)</f>
        <v>-11000</v>
      </c>
      <c r="D46" s="47">
        <f>SUM(D47)</f>
        <v>0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</row>
    <row r="47" spans="1:73" s="50" customFormat="1" ht="12.75">
      <c r="A47" s="40" t="s">
        <v>33</v>
      </c>
      <c r="B47" s="41">
        <v>11000</v>
      </c>
      <c r="C47" s="41">
        <v>-11000</v>
      </c>
      <c r="D47" s="41">
        <f>SUM(B47:C47)</f>
        <v>0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</row>
    <row r="48" spans="1:73" s="50" customFormat="1" ht="12.75">
      <c r="A48" s="46" t="s">
        <v>34</v>
      </c>
      <c r="B48" s="47">
        <f>SUM(B49:B49)</f>
        <v>10000</v>
      </c>
      <c r="C48" s="47">
        <f>SUM(C49:C49)</f>
        <v>0</v>
      </c>
      <c r="D48" s="47">
        <f>SUM(D49:D49)</f>
        <v>10000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</row>
    <row r="49" spans="1:73" s="50" customFormat="1" ht="12.75">
      <c r="A49" s="40" t="s">
        <v>38</v>
      </c>
      <c r="B49" s="41">
        <v>10000</v>
      </c>
      <c r="C49" s="41"/>
      <c r="D49" s="41">
        <f>SUM(B49:C49)</f>
        <v>10000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</row>
    <row r="50" spans="1:73" s="39" customFormat="1" ht="21" customHeight="1">
      <c r="A50" s="44" t="s">
        <v>45</v>
      </c>
      <c r="B50" s="45">
        <f>B51</f>
        <v>669000</v>
      </c>
      <c r="C50" s="45">
        <f>C51</f>
        <v>-281000</v>
      </c>
      <c r="D50" s="45">
        <f>D51</f>
        <v>388000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</row>
    <row r="51" spans="1:73" ht="12.75">
      <c r="A51" s="35" t="s">
        <v>65</v>
      </c>
      <c r="B51" s="51">
        <f>+B52+B55+B72+B84+B88</f>
        <v>669000</v>
      </c>
      <c r="C51" s="51">
        <f>+C52+C55+C72+C84+C88</f>
        <v>-281000</v>
      </c>
      <c r="D51" s="51">
        <f>+D52+D55+D72+D84+D88</f>
        <v>388000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</row>
    <row r="52" spans="1:73" s="39" customFormat="1" ht="12.75">
      <c r="A52" s="46" t="s">
        <v>1</v>
      </c>
      <c r="B52" s="47">
        <f>SUM(B53:B54)</f>
        <v>5000</v>
      </c>
      <c r="C52" s="47">
        <f>SUM(C53:C54)</f>
        <v>-1000</v>
      </c>
      <c r="D52" s="47">
        <f>SUM(D53:D54)</f>
        <v>4000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</row>
    <row r="53" spans="1:73" s="50" customFormat="1" ht="12.75">
      <c r="A53" s="40" t="s">
        <v>6</v>
      </c>
      <c r="B53" s="41">
        <v>2000</v>
      </c>
      <c r="C53" s="41">
        <v>-1000</v>
      </c>
      <c r="D53" s="41">
        <f>SUM(B53:C53)</f>
        <v>1000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</row>
    <row r="54" spans="1:73" s="50" customFormat="1" ht="12.75">
      <c r="A54" s="40" t="s">
        <v>203</v>
      </c>
      <c r="B54" s="41">
        <v>3000</v>
      </c>
      <c r="C54" s="41"/>
      <c r="D54" s="41">
        <f>SUM(B54:C54)</f>
        <v>3000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</row>
    <row r="55" spans="1:73" s="49" customFormat="1" ht="12.75">
      <c r="A55" s="46" t="s">
        <v>7</v>
      </c>
      <c r="B55" s="47">
        <f>SUM(B56:B71)</f>
        <v>530000</v>
      </c>
      <c r="C55" s="47">
        <f>SUM(C56:C71)</f>
        <v>-240500</v>
      </c>
      <c r="D55" s="47">
        <f>SUM(D56:D71)</f>
        <v>289500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</row>
    <row r="56" spans="1:73" s="50" customFormat="1" ht="12.75">
      <c r="A56" s="40" t="s">
        <v>8</v>
      </c>
      <c r="B56" s="41">
        <v>5000</v>
      </c>
      <c r="C56" s="41"/>
      <c r="D56" s="41">
        <f aca="true" t="shared" si="1" ref="D56:D89">SUM(B56:C56)</f>
        <v>5000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</row>
    <row r="57" spans="1:73" s="50" customFormat="1" ht="12.75">
      <c r="A57" s="40" t="s">
        <v>10</v>
      </c>
      <c r="B57" s="41">
        <v>5000</v>
      </c>
      <c r="C57" s="41"/>
      <c r="D57" s="41">
        <f t="shared" si="1"/>
        <v>5000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</row>
    <row r="58" spans="1:73" s="50" customFormat="1" ht="12.75">
      <c r="A58" s="40" t="s">
        <v>205</v>
      </c>
      <c r="B58" s="41">
        <v>13000</v>
      </c>
      <c r="C58" s="41"/>
      <c r="D58" s="41">
        <f t="shared" si="1"/>
        <v>13000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</row>
    <row r="59" spans="1:73" s="50" customFormat="1" ht="12.75">
      <c r="A59" s="40" t="s">
        <v>11</v>
      </c>
      <c r="B59" s="41">
        <v>5000</v>
      </c>
      <c r="C59" s="41"/>
      <c r="D59" s="41">
        <f t="shared" si="1"/>
        <v>5000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</row>
    <row r="60" spans="1:73" s="50" customFormat="1" ht="12.75">
      <c r="A60" s="40" t="s">
        <v>264</v>
      </c>
      <c r="B60" s="41">
        <v>1000</v>
      </c>
      <c r="C60" s="41"/>
      <c r="D60" s="41">
        <f t="shared" si="1"/>
        <v>1000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</row>
    <row r="61" spans="1:73" ht="12.75">
      <c r="A61" s="40" t="s">
        <v>59</v>
      </c>
      <c r="B61" s="41">
        <v>450000</v>
      </c>
      <c r="C61" s="41">
        <v>-217000</v>
      </c>
      <c r="D61" s="41">
        <f t="shared" si="1"/>
        <v>233000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</row>
    <row r="62" spans="1:73" ht="12.75">
      <c r="A62" s="40" t="s">
        <v>12</v>
      </c>
      <c r="B62" s="41">
        <v>5000</v>
      </c>
      <c r="C62" s="41"/>
      <c r="D62" s="41">
        <f t="shared" si="1"/>
        <v>5000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</row>
    <row r="63" spans="1:73" s="49" customFormat="1" ht="12.75">
      <c r="A63" s="40" t="s">
        <v>13</v>
      </c>
      <c r="B63" s="41">
        <v>10000</v>
      </c>
      <c r="C63" s="41">
        <v>-1000</v>
      </c>
      <c r="D63" s="41">
        <f t="shared" si="1"/>
        <v>9000</v>
      </c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</row>
    <row r="64" spans="1:73" s="49" customFormat="1" ht="12.75">
      <c r="A64" s="42" t="s">
        <v>14</v>
      </c>
      <c r="B64" s="41">
        <v>2000</v>
      </c>
      <c r="C64" s="41">
        <v>-1000</v>
      </c>
      <c r="D64" s="41">
        <f t="shared" si="1"/>
        <v>1000</v>
      </c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</row>
    <row r="65" spans="1:73" ht="12.75">
      <c r="A65" s="40" t="s">
        <v>94</v>
      </c>
      <c r="B65" s="41">
        <v>13000</v>
      </c>
      <c r="C65" s="41">
        <v>-13000</v>
      </c>
      <c r="D65" s="41">
        <f t="shared" si="1"/>
        <v>0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</row>
    <row r="66" spans="1:73" ht="12.75">
      <c r="A66" s="40" t="s">
        <v>227</v>
      </c>
      <c r="B66" s="41">
        <v>2000</v>
      </c>
      <c r="C66" s="41"/>
      <c r="D66" s="41">
        <f t="shared" si="1"/>
        <v>2000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</row>
    <row r="67" spans="1:73" ht="12.75">
      <c r="A67" s="40" t="s">
        <v>228</v>
      </c>
      <c r="B67" s="41">
        <v>4000</v>
      </c>
      <c r="C67" s="41"/>
      <c r="D67" s="41">
        <f t="shared" si="1"/>
        <v>4000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</row>
    <row r="68" spans="1:73" ht="12.75">
      <c r="A68" s="40" t="s">
        <v>265</v>
      </c>
      <c r="B68" s="41">
        <v>1000</v>
      </c>
      <c r="C68" s="41"/>
      <c r="D68" s="41">
        <f t="shared" si="1"/>
        <v>1000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</row>
    <row r="69" spans="1:73" s="50" customFormat="1" ht="12.75">
      <c r="A69" s="40" t="s">
        <v>15</v>
      </c>
      <c r="B69" s="41">
        <v>6000</v>
      </c>
      <c r="C69" s="41">
        <v>-3500</v>
      </c>
      <c r="D69" s="41">
        <f t="shared" si="1"/>
        <v>2500</v>
      </c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</row>
    <row r="70" spans="1:73" s="50" customFormat="1" ht="12.75">
      <c r="A70" s="40" t="s">
        <v>266</v>
      </c>
      <c r="B70" s="41">
        <v>5000</v>
      </c>
      <c r="C70" s="41">
        <v>-5000</v>
      </c>
      <c r="D70" s="41">
        <f t="shared" si="1"/>
        <v>0</v>
      </c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</row>
    <row r="71" spans="1:73" ht="12.75">
      <c r="A71" s="40" t="s">
        <v>16</v>
      </c>
      <c r="B71" s="41">
        <v>3000</v>
      </c>
      <c r="C71" s="41"/>
      <c r="D71" s="41">
        <f t="shared" si="1"/>
        <v>3000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</row>
    <row r="72" spans="1:73" s="49" customFormat="1" ht="12.75">
      <c r="A72" s="46" t="s">
        <v>17</v>
      </c>
      <c r="B72" s="47">
        <f>SUM(B73:B83)</f>
        <v>126000</v>
      </c>
      <c r="C72" s="47">
        <f>SUM(C73:C83)</f>
        <v>-37500</v>
      </c>
      <c r="D72" s="47">
        <f>SUM(D73:D83)</f>
        <v>88500</v>
      </c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</row>
    <row r="73" spans="1:73" ht="12.75">
      <c r="A73" s="40" t="s">
        <v>21</v>
      </c>
      <c r="B73" s="41">
        <v>1000</v>
      </c>
      <c r="C73" s="41"/>
      <c r="D73" s="41">
        <f t="shared" si="1"/>
        <v>1000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</row>
    <row r="74" spans="1:73" ht="12.75">
      <c r="A74" s="40" t="s">
        <v>22</v>
      </c>
      <c r="B74" s="41">
        <v>2000</v>
      </c>
      <c r="C74" s="41">
        <v>-1000</v>
      </c>
      <c r="D74" s="41">
        <f t="shared" si="1"/>
        <v>1000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</row>
    <row r="75" spans="1:73" ht="12.75">
      <c r="A75" s="40" t="s">
        <v>267</v>
      </c>
      <c r="B75" s="41">
        <v>3000</v>
      </c>
      <c r="C75" s="41">
        <v>-3000</v>
      </c>
      <c r="D75" s="41">
        <f t="shared" si="1"/>
        <v>0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</row>
    <row r="76" spans="1:73" ht="12.75">
      <c r="A76" s="40" t="s">
        <v>23</v>
      </c>
      <c r="B76" s="41">
        <v>6000</v>
      </c>
      <c r="C76" s="41">
        <v>-3000</v>
      </c>
      <c r="D76" s="41">
        <f t="shared" si="1"/>
        <v>3000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</row>
    <row r="77" spans="1:73" ht="12.75">
      <c r="A77" s="40" t="s">
        <v>27</v>
      </c>
      <c r="B77" s="41">
        <v>5000</v>
      </c>
      <c r="C77" s="41">
        <v>-5000</v>
      </c>
      <c r="D77" s="41">
        <f t="shared" si="1"/>
        <v>0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</row>
    <row r="78" spans="1:73" s="50" customFormat="1" ht="12.75">
      <c r="A78" s="40" t="s">
        <v>268</v>
      </c>
      <c r="B78" s="41">
        <v>5000</v>
      </c>
      <c r="C78" s="41"/>
      <c r="D78" s="41">
        <f t="shared" si="1"/>
        <v>5000</v>
      </c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</row>
    <row r="79" spans="1:73" s="50" customFormat="1" ht="12.75">
      <c r="A79" s="40" t="s">
        <v>269</v>
      </c>
      <c r="B79" s="41">
        <v>5000</v>
      </c>
      <c r="C79" s="41">
        <v>-5000</v>
      </c>
      <c r="D79" s="41">
        <f t="shared" si="1"/>
        <v>0</v>
      </c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</row>
    <row r="80" spans="1:73" s="50" customFormat="1" ht="12.75">
      <c r="A80" s="40" t="s">
        <v>270</v>
      </c>
      <c r="B80" s="41">
        <v>2000</v>
      </c>
      <c r="C80" s="41">
        <v>-1500</v>
      </c>
      <c r="D80" s="41">
        <f t="shared" si="1"/>
        <v>500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</row>
    <row r="81" spans="1:73" ht="12.75">
      <c r="A81" s="42" t="s">
        <v>236</v>
      </c>
      <c r="B81" s="41">
        <v>5000</v>
      </c>
      <c r="C81" s="41">
        <v>-5000</v>
      </c>
      <c r="D81" s="41">
        <f t="shared" si="1"/>
        <v>0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</row>
    <row r="82" spans="1:73" ht="12.75">
      <c r="A82" s="40" t="s">
        <v>30</v>
      </c>
      <c r="B82" s="41">
        <v>90000</v>
      </c>
      <c r="C82" s="41">
        <v>-13000</v>
      </c>
      <c r="D82" s="41">
        <f t="shared" si="1"/>
        <v>77000</v>
      </c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</row>
    <row r="83" spans="1:73" ht="12.75">
      <c r="A83" s="40" t="s">
        <v>31</v>
      </c>
      <c r="B83" s="41">
        <v>2000</v>
      </c>
      <c r="C83" s="41">
        <v>-1000</v>
      </c>
      <c r="D83" s="41">
        <f t="shared" si="1"/>
        <v>1000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</row>
    <row r="84" spans="1:73" s="50" customFormat="1" ht="12.75">
      <c r="A84" s="46" t="s">
        <v>34</v>
      </c>
      <c r="B84" s="47">
        <f>SUM(B85:B87)</f>
        <v>7000</v>
      </c>
      <c r="C84" s="47">
        <f>SUM(C85:C87)</f>
        <v>-1000</v>
      </c>
      <c r="D84" s="47">
        <f>SUM(D85:D87)</f>
        <v>6000</v>
      </c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</row>
    <row r="85" spans="1:73" s="50" customFormat="1" ht="12.75">
      <c r="A85" s="40" t="s">
        <v>271</v>
      </c>
      <c r="B85" s="41">
        <v>4000</v>
      </c>
      <c r="C85" s="41"/>
      <c r="D85" s="41">
        <f t="shared" si="1"/>
        <v>4000</v>
      </c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</row>
    <row r="86" spans="1:73" s="50" customFormat="1" ht="12.75">
      <c r="A86" s="40" t="s">
        <v>272</v>
      </c>
      <c r="B86" s="41">
        <v>1000</v>
      </c>
      <c r="C86" s="41"/>
      <c r="D86" s="41">
        <f t="shared" si="1"/>
        <v>1000</v>
      </c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</row>
    <row r="87" spans="1:73" s="50" customFormat="1" ht="12.75">
      <c r="A87" s="40" t="s">
        <v>38</v>
      </c>
      <c r="B87" s="41">
        <v>2000</v>
      </c>
      <c r="C87" s="41">
        <v>-1000</v>
      </c>
      <c r="D87" s="41">
        <f t="shared" si="1"/>
        <v>1000</v>
      </c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</row>
    <row r="88" spans="1:73" s="50" customFormat="1" ht="12.75">
      <c r="A88" s="46" t="s">
        <v>39</v>
      </c>
      <c r="B88" s="47">
        <f>B89</f>
        <v>1000</v>
      </c>
      <c r="C88" s="47">
        <f>C89</f>
        <v>-1000</v>
      </c>
      <c r="D88" s="47">
        <f>D89</f>
        <v>0</v>
      </c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</row>
    <row r="89" spans="1:73" s="50" customFormat="1" ht="12.75">
      <c r="A89" s="40" t="s">
        <v>41</v>
      </c>
      <c r="B89" s="41">
        <v>1000</v>
      </c>
      <c r="C89" s="41">
        <v>-1000</v>
      </c>
      <c r="D89" s="41">
        <f t="shared" si="1"/>
        <v>0</v>
      </c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</row>
    <row r="90" spans="1:73" s="39" customFormat="1" ht="12.75">
      <c r="A90" s="44" t="s">
        <v>273</v>
      </c>
      <c r="B90" s="45">
        <f>B91</f>
        <v>17000</v>
      </c>
      <c r="C90" s="45">
        <f>C91</f>
        <v>0</v>
      </c>
      <c r="D90" s="45">
        <f>D91</f>
        <v>17000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</row>
    <row r="91" spans="1:73" s="39" customFormat="1" ht="12.75">
      <c r="A91" s="35" t="s">
        <v>65</v>
      </c>
      <c r="B91" s="36">
        <f>+B92+B95+B97+B99</f>
        <v>17000</v>
      </c>
      <c r="C91" s="36">
        <f>+C92+C95+C97+C99</f>
        <v>0</v>
      </c>
      <c r="D91" s="36">
        <f>+D92+D95+D97+D99</f>
        <v>17000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</row>
    <row r="92" spans="1:73" s="39" customFormat="1" ht="12.75">
      <c r="A92" s="46" t="s">
        <v>1</v>
      </c>
      <c r="B92" s="47">
        <f>SUM(B93:B94)</f>
        <v>2000</v>
      </c>
      <c r="C92" s="47">
        <f>SUM(C93:C94)</f>
        <v>0</v>
      </c>
      <c r="D92" s="47">
        <f>SUM(D93:D94)</f>
        <v>2000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</row>
    <row r="93" spans="1:73" ht="12.75">
      <c r="A93" s="40" t="s">
        <v>2</v>
      </c>
      <c r="B93" s="41">
        <v>500</v>
      </c>
      <c r="C93" s="41"/>
      <c r="D93" s="41">
        <f>SUM(B93:C93)</f>
        <v>500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</row>
    <row r="94" spans="1:73" ht="12.75">
      <c r="A94" s="40" t="s">
        <v>4</v>
      </c>
      <c r="B94" s="41">
        <v>1500</v>
      </c>
      <c r="C94" s="41"/>
      <c r="D94" s="41">
        <f>SUM(B94:C94)</f>
        <v>1500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</row>
    <row r="95" spans="1:73" s="49" customFormat="1" ht="12.75">
      <c r="A95" s="46" t="s">
        <v>7</v>
      </c>
      <c r="B95" s="47">
        <f>B96</f>
        <v>1000</v>
      </c>
      <c r="C95" s="47">
        <f>C96</f>
        <v>0</v>
      </c>
      <c r="D95" s="47">
        <f>D96</f>
        <v>1000</v>
      </c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</row>
    <row r="96" spans="1:73" s="50" customFormat="1" ht="12.75">
      <c r="A96" s="40" t="s">
        <v>8</v>
      </c>
      <c r="B96" s="41">
        <v>1000</v>
      </c>
      <c r="C96" s="41"/>
      <c r="D96" s="41">
        <f>SUM(B96:C96)</f>
        <v>1000</v>
      </c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</row>
    <row r="97" spans="1:73" s="49" customFormat="1" ht="12.75">
      <c r="A97" s="46" t="s">
        <v>17</v>
      </c>
      <c r="B97" s="47">
        <f>B98</f>
        <v>6000</v>
      </c>
      <c r="C97" s="47">
        <f>C98</f>
        <v>0</v>
      </c>
      <c r="D97" s="47">
        <f>D98</f>
        <v>6000</v>
      </c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</row>
    <row r="98" spans="1:73" s="50" customFormat="1" ht="12.75">
      <c r="A98" s="40" t="s">
        <v>20</v>
      </c>
      <c r="B98" s="41">
        <v>6000</v>
      </c>
      <c r="C98" s="41"/>
      <c r="D98" s="41">
        <f>SUM(B98:C98)</f>
        <v>6000</v>
      </c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</row>
    <row r="99" spans="1:73" s="50" customFormat="1" ht="12.75">
      <c r="A99" s="46" t="s">
        <v>43</v>
      </c>
      <c r="B99" s="47">
        <f>+B100</f>
        <v>8000</v>
      </c>
      <c r="C99" s="47">
        <f>+C100</f>
        <v>0</v>
      </c>
      <c r="D99" s="47">
        <f>+D100</f>
        <v>8000</v>
      </c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</row>
    <row r="100" spans="1:73" s="50" customFormat="1" ht="12.75">
      <c r="A100" s="40" t="s">
        <v>211</v>
      </c>
      <c r="B100" s="41">
        <v>8000</v>
      </c>
      <c r="C100" s="41"/>
      <c r="D100" s="41">
        <f>SUM(B100:C100)</f>
        <v>8000</v>
      </c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</row>
    <row r="101" spans="1:73" s="39" customFormat="1" ht="12.75">
      <c r="A101" s="44" t="s">
        <v>248</v>
      </c>
      <c r="B101" s="45">
        <f>B102</f>
        <v>25000</v>
      </c>
      <c r="C101" s="45">
        <f>C102</f>
        <v>-8000</v>
      </c>
      <c r="D101" s="45">
        <f>D102</f>
        <v>17000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</row>
    <row r="102" spans="1:73" s="39" customFormat="1" ht="12.75">
      <c r="A102" s="35" t="s">
        <v>65</v>
      </c>
      <c r="B102" s="36">
        <f>B103+B105+B108</f>
        <v>25000</v>
      </c>
      <c r="C102" s="36">
        <f>C103+C105+C108</f>
        <v>-8000</v>
      </c>
      <c r="D102" s="36">
        <f>D103+D105+D108</f>
        <v>17000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</row>
    <row r="103" spans="1:73" s="39" customFormat="1" ht="12.75">
      <c r="A103" s="37" t="s">
        <v>1</v>
      </c>
      <c r="B103" s="38">
        <f>B104</f>
        <v>1000</v>
      </c>
      <c r="C103" s="38">
        <f>C104</f>
        <v>0</v>
      </c>
      <c r="D103" s="38">
        <f>D104</f>
        <v>1000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</row>
    <row r="104" spans="1:73" ht="12.75">
      <c r="A104" s="40" t="s">
        <v>56</v>
      </c>
      <c r="B104" s="41">
        <v>1000</v>
      </c>
      <c r="C104" s="41"/>
      <c r="D104" s="41">
        <f>SUM(B104:C104)</f>
        <v>1000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</row>
    <row r="105" spans="1:73" s="49" customFormat="1" ht="12.75">
      <c r="A105" s="46" t="s">
        <v>7</v>
      </c>
      <c r="B105" s="47">
        <f>+B106+B107</f>
        <v>4000</v>
      </c>
      <c r="C105" s="47">
        <f>+C106+C107</f>
        <v>0</v>
      </c>
      <c r="D105" s="47">
        <f>+D106+D107</f>
        <v>4000</v>
      </c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</row>
    <row r="106" spans="1:73" s="50" customFormat="1" ht="12.75">
      <c r="A106" s="40" t="s">
        <v>11</v>
      </c>
      <c r="B106" s="41">
        <v>3500</v>
      </c>
      <c r="C106" s="41"/>
      <c r="D106" s="41">
        <f>SUM(B106:C106)</f>
        <v>3500</v>
      </c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</row>
    <row r="107" spans="1:73" ht="12.75">
      <c r="A107" s="42" t="s">
        <v>225</v>
      </c>
      <c r="B107" s="43">
        <v>500</v>
      </c>
      <c r="C107" s="43"/>
      <c r="D107" s="41">
        <f>SUM(B107:C107)</f>
        <v>500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</row>
    <row r="108" spans="1:73" s="39" customFormat="1" ht="12.75">
      <c r="A108" s="37" t="s">
        <v>17</v>
      </c>
      <c r="B108" s="38">
        <f>+B109</f>
        <v>20000</v>
      </c>
      <c r="C108" s="38">
        <f>+C109</f>
        <v>-8000</v>
      </c>
      <c r="D108" s="38">
        <f>+D109</f>
        <v>12000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</row>
    <row r="109" spans="1:73" ht="12.75">
      <c r="A109" s="40" t="s">
        <v>67</v>
      </c>
      <c r="B109" s="41">
        <v>20000</v>
      </c>
      <c r="C109" s="41">
        <v>-8000</v>
      </c>
      <c r="D109" s="41">
        <f>SUM(B109:C109)</f>
        <v>12000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</row>
    <row r="110" spans="1:73" s="39" customFormat="1" ht="12.75">
      <c r="A110" s="44" t="s">
        <v>57</v>
      </c>
      <c r="B110" s="45">
        <f aca="true" t="shared" si="2" ref="B110:D111">B111</f>
        <v>0</v>
      </c>
      <c r="C110" s="45">
        <f t="shared" si="2"/>
        <v>500</v>
      </c>
      <c r="D110" s="45">
        <f t="shared" si="2"/>
        <v>500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</row>
    <row r="111" spans="1:73" s="39" customFormat="1" ht="15.75" customHeight="1">
      <c r="A111" s="35" t="s">
        <v>65</v>
      </c>
      <c r="B111" s="36">
        <f t="shared" si="2"/>
        <v>0</v>
      </c>
      <c r="C111" s="36">
        <f t="shared" si="2"/>
        <v>500</v>
      </c>
      <c r="D111" s="36">
        <f t="shared" si="2"/>
        <v>500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</row>
    <row r="112" spans="1:73" s="39" customFormat="1" ht="12.75">
      <c r="A112" s="37" t="s">
        <v>7</v>
      </c>
      <c r="B112" s="38">
        <f>+B113</f>
        <v>0</v>
      </c>
      <c r="C112" s="38">
        <f>+C113</f>
        <v>500</v>
      </c>
      <c r="D112" s="38">
        <f>+D113</f>
        <v>500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</row>
    <row r="113" spans="1:73" s="94" customFormat="1" ht="12.75">
      <c r="A113" s="40" t="s">
        <v>12</v>
      </c>
      <c r="B113" s="41">
        <v>0</v>
      </c>
      <c r="C113" s="41">
        <v>500</v>
      </c>
      <c r="D113" s="41">
        <f>SUM(B113:C113)</f>
        <v>500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</row>
    <row r="114" spans="1:73" s="39" customFormat="1" ht="12.75">
      <c r="A114" s="44" t="s">
        <v>60</v>
      </c>
      <c r="B114" s="45">
        <f>B115+B118+B127</f>
        <v>28000</v>
      </c>
      <c r="C114" s="45">
        <f>C115+C118+C127</f>
        <v>147300</v>
      </c>
      <c r="D114" s="45">
        <f>D115+D118+D127</f>
        <v>175300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</row>
    <row r="115" spans="1:73" s="39" customFormat="1" ht="15.75" customHeight="1">
      <c r="A115" s="35" t="s">
        <v>72</v>
      </c>
      <c r="B115" s="36">
        <f>B116</f>
        <v>2000</v>
      </c>
      <c r="C115" s="36">
        <f>C116</f>
        <v>0</v>
      </c>
      <c r="D115" s="36">
        <f>D116</f>
        <v>2000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</row>
    <row r="116" spans="1:73" s="39" customFormat="1" ht="12.75">
      <c r="A116" s="37" t="s">
        <v>69</v>
      </c>
      <c r="B116" s="38">
        <f>+B117</f>
        <v>2000</v>
      </c>
      <c r="C116" s="38">
        <f>+C117</f>
        <v>0</v>
      </c>
      <c r="D116" s="38">
        <f>+D117</f>
        <v>2000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</row>
    <row r="117" spans="1:73" ht="12.75">
      <c r="A117" s="127" t="s">
        <v>214</v>
      </c>
      <c r="B117" s="128">
        <v>2000</v>
      </c>
      <c r="C117" s="41"/>
      <c r="D117" s="41">
        <f>SUM(B117:C117)</f>
        <v>2000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</row>
    <row r="118" spans="1:73" ht="12.75">
      <c r="A118" s="35" t="s">
        <v>282</v>
      </c>
      <c r="B118" s="96">
        <f>B119+B123+B125</f>
        <v>0</v>
      </c>
      <c r="C118" s="96">
        <f>C119+C123+C125</f>
        <v>134900</v>
      </c>
      <c r="D118" s="96">
        <f>D119+D123+D125</f>
        <v>134900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</row>
    <row r="119" spans="1:73" s="39" customFormat="1" ht="12.75">
      <c r="A119" s="37" t="s">
        <v>69</v>
      </c>
      <c r="B119" s="38">
        <f>SUM(B120:B122)</f>
        <v>0</v>
      </c>
      <c r="C119" s="38">
        <f>SUM(C120:C122)</f>
        <v>118900</v>
      </c>
      <c r="D119" s="38">
        <f>SUM(D120:D122)</f>
        <v>118900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</row>
    <row r="120" spans="1:73" ht="13.5" customHeight="1">
      <c r="A120" s="40" t="s">
        <v>68</v>
      </c>
      <c r="B120" s="41">
        <v>0</v>
      </c>
      <c r="C120" s="41">
        <v>99000</v>
      </c>
      <c r="D120" s="41">
        <f>SUM(B120:C120)</f>
        <v>99000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</row>
    <row r="121" spans="1:73" ht="12.75">
      <c r="A121" s="40" t="s">
        <v>252</v>
      </c>
      <c r="B121" s="41">
        <v>0</v>
      </c>
      <c r="C121" s="41">
        <v>5400</v>
      </c>
      <c r="D121" s="41">
        <f>SUM(B121:C121)</f>
        <v>5400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</row>
    <row r="122" spans="1:73" ht="12.75">
      <c r="A122" s="40" t="s">
        <v>254</v>
      </c>
      <c r="B122" s="41">
        <v>0</v>
      </c>
      <c r="C122" s="41">
        <v>14500</v>
      </c>
      <c r="D122" s="41">
        <f>SUM(B122:C122)</f>
        <v>14500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</row>
    <row r="123" spans="1:73" s="39" customFormat="1" ht="12.75">
      <c r="A123" s="37" t="s">
        <v>61</v>
      </c>
      <c r="B123" s="38">
        <f>+B124</f>
        <v>0</v>
      </c>
      <c r="C123" s="38">
        <f>+C124</f>
        <v>11000</v>
      </c>
      <c r="D123" s="38">
        <f>+D124</f>
        <v>11000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</row>
    <row r="124" spans="1:73" ht="12.75">
      <c r="A124" s="40" t="s">
        <v>62</v>
      </c>
      <c r="B124" s="41">
        <v>0</v>
      </c>
      <c r="C124" s="41">
        <v>11000</v>
      </c>
      <c r="D124" s="41">
        <f>SUM(B124:C124)</f>
        <v>11000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</row>
    <row r="125" spans="1:73" s="39" customFormat="1" ht="12.75">
      <c r="A125" s="37" t="s">
        <v>255</v>
      </c>
      <c r="B125" s="38">
        <f>+B126</f>
        <v>0</v>
      </c>
      <c r="C125" s="38">
        <f>+C126</f>
        <v>5000</v>
      </c>
      <c r="D125" s="38">
        <f>+D126</f>
        <v>5000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</row>
    <row r="126" spans="1:73" ht="12.75">
      <c r="A126" s="40" t="s">
        <v>256</v>
      </c>
      <c r="B126" s="41">
        <v>0</v>
      </c>
      <c r="C126" s="41">
        <v>5000</v>
      </c>
      <c r="D126" s="41">
        <f>SUM(B126:C126)</f>
        <v>5000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</row>
    <row r="127" spans="1:73" s="39" customFormat="1" ht="15.75" customHeight="1">
      <c r="A127" s="35" t="s">
        <v>65</v>
      </c>
      <c r="B127" s="36">
        <f>+B128+B132</f>
        <v>26000</v>
      </c>
      <c r="C127" s="36">
        <f>+C128+C132</f>
        <v>12400</v>
      </c>
      <c r="D127" s="36">
        <f>+D128+D132</f>
        <v>38400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</row>
    <row r="128" spans="1:73" s="39" customFormat="1" ht="12.75">
      <c r="A128" s="37" t="s">
        <v>69</v>
      </c>
      <c r="B128" s="38">
        <f>SUM(B129:B131)</f>
        <v>15000</v>
      </c>
      <c r="C128" s="38">
        <f>SUM(C129:C131)</f>
        <v>12400</v>
      </c>
      <c r="D128" s="38">
        <f>SUM(D129:D131)</f>
        <v>27400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</row>
    <row r="129" spans="1:73" ht="12.75">
      <c r="A129" s="40" t="s">
        <v>73</v>
      </c>
      <c r="B129" s="41">
        <v>13000</v>
      </c>
      <c r="C129" s="41"/>
      <c r="D129" s="41">
        <f>SUM(B129:C129)</f>
        <v>13000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</row>
    <row r="130" spans="1:73" ht="12.75">
      <c r="A130" s="40" t="s">
        <v>284</v>
      </c>
      <c r="B130" s="41">
        <v>0</v>
      </c>
      <c r="C130" s="41">
        <v>12400</v>
      </c>
      <c r="D130" s="41">
        <f>SUM(B130:C130)</f>
        <v>12400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</row>
    <row r="131" spans="1:73" ht="12.75">
      <c r="A131" s="40" t="s">
        <v>253</v>
      </c>
      <c r="B131" s="41">
        <v>2000</v>
      </c>
      <c r="C131" s="41"/>
      <c r="D131" s="41">
        <f>SUM(B131:C131)</f>
        <v>2000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</row>
    <row r="132" spans="1:73" s="39" customFormat="1" ht="12.75">
      <c r="A132" s="37" t="s">
        <v>61</v>
      </c>
      <c r="B132" s="38">
        <f>+B133</f>
        <v>11000</v>
      </c>
      <c r="C132" s="38">
        <f>+C133</f>
        <v>0</v>
      </c>
      <c r="D132" s="38">
        <f>+D133</f>
        <v>11000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</row>
    <row r="133" spans="1:73" ht="12.75">
      <c r="A133" s="40" t="s">
        <v>62</v>
      </c>
      <c r="B133" s="41">
        <v>11000</v>
      </c>
      <c r="C133" s="41"/>
      <c r="D133" s="41">
        <f>SUM(B133:C133)</f>
        <v>11000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</row>
    <row r="134" spans="5:73" ht="13.5" thickBot="1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</row>
    <row r="135" spans="1:73" ht="13.5" thickBot="1">
      <c r="A135" s="138" t="s">
        <v>275</v>
      </c>
      <c r="B135" s="125"/>
      <c r="C135" s="125"/>
      <c r="D135" s="125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</row>
    <row r="136" spans="1:73" ht="12.75">
      <c r="A136" s="135">
        <v>25</v>
      </c>
      <c r="B136" s="103">
        <f>B22+B115</f>
        <v>47000</v>
      </c>
      <c r="C136" s="103">
        <f>C22+C115</f>
        <v>0</v>
      </c>
      <c r="D136" s="103">
        <f>D22+D115</f>
        <v>47000</v>
      </c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</row>
    <row r="137" spans="1:73" ht="12.75">
      <c r="A137" s="135">
        <v>29</v>
      </c>
      <c r="B137" s="103">
        <f>B25+B118</f>
        <v>0</v>
      </c>
      <c r="C137" s="103">
        <f>C25+C118</f>
        <v>209000</v>
      </c>
      <c r="D137" s="103">
        <f>D25+D118</f>
        <v>209000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</row>
    <row r="138" spans="1:73" ht="12.75">
      <c r="A138" s="135">
        <v>49</v>
      </c>
      <c r="B138" s="103">
        <f>B4</f>
        <v>10365000</v>
      </c>
      <c r="C138" s="103">
        <f>C4</f>
        <v>0</v>
      </c>
      <c r="D138" s="103">
        <f>D4</f>
        <v>10365000</v>
      </c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</row>
    <row r="139" spans="1:73" ht="13.5" thickBot="1">
      <c r="A139" s="136">
        <v>55</v>
      </c>
      <c r="B139" s="105">
        <f>B32+B51+B91+B102+B111+B127</f>
        <v>829000</v>
      </c>
      <c r="C139" s="105">
        <f>C32+C51+C91+C102+C111+C127</f>
        <v>-282100</v>
      </c>
      <c r="D139" s="105">
        <f>D32+D51+D91+D102+D111+D127</f>
        <v>546900</v>
      </c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</row>
    <row r="140" spans="1:73" s="108" customFormat="1" ht="15" customHeight="1" thickBot="1">
      <c r="A140" s="137" t="s">
        <v>283</v>
      </c>
      <c r="B140" s="106">
        <f>SUM(B136:B139)</f>
        <v>11241000</v>
      </c>
      <c r="C140" s="106">
        <f>SUM(C136:C139)</f>
        <v>-73100</v>
      </c>
      <c r="D140" s="106">
        <f>SUM(D136:D139)</f>
        <v>11167900</v>
      </c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7"/>
      <c r="BR140" s="107"/>
      <c r="BS140" s="107"/>
      <c r="BT140" s="107"/>
      <c r="BU140" s="107"/>
    </row>
    <row r="141" spans="5:73" ht="12.75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</row>
    <row r="142" spans="1:89" ht="12.75">
      <c r="A142" s="26" t="s">
        <v>293</v>
      </c>
      <c r="F142" s="56"/>
      <c r="G142" s="56"/>
      <c r="H142" s="56"/>
      <c r="I142" s="56"/>
      <c r="J142" s="56"/>
      <c r="K142" s="28"/>
      <c r="L142" s="56"/>
      <c r="M142" s="27"/>
      <c r="N142" s="73"/>
      <c r="O142" s="73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</row>
    <row r="143" spans="2:89" ht="12.75">
      <c r="B143" s="140" t="s">
        <v>294</v>
      </c>
      <c r="C143" s="140"/>
      <c r="F143" s="56"/>
      <c r="G143" s="56"/>
      <c r="H143" s="56"/>
      <c r="I143" s="56"/>
      <c r="J143" s="56"/>
      <c r="K143" s="28"/>
      <c r="L143" s="56"/>
      <c r="M143" s="27"/>
      <c r="N143" s="73"/>
      <c r="O143" s="73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</row>
    <row r="144" spans="2:89" ht="12.75">
      <c r="B144" s="140" t="s">
        <v>295</v>
      </c>
      <c r="C144" s="140"/>
      <c r="F144" s="56"/>
      <c r="G144" s="56"/>
      <c r="H144" s="56"/>
      <c r="I144" s="56"/>
      <c r="J144" s="56"/>
      <c r="K144" s="28"/>
      <c r="L144" s="56"/>
      <c r="M144" s="27"/>
      <c r="N144" s="73"/>
      <c r="O144" s="73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</row>
    <row r="145" spans="5:73" ht="12.75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</row>
    <row r="146" spans="5:73" ht="12.75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</row>
    <row r="147" spans="5:73" ht="12.75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</row>
    <row r="148" spans="5:73" ht="12.75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</row>
    <row r="149" spans="5:73" ht="12.75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</row>
    <row r="150" spans="5:73" ht="12.75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</row>
    <row r="151" spans="5:73" ht="12.75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</row>
    <row r="152" spans="5:73" ht="12.75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</row>
    <row r="153" spans="5:73" ht="12.75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</row>
    <row r="154" spans="5:73" ht="12.75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</row>
    <row r="155" spans="5:73" ht="12.75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</row>
    <row r="156" spans="5:73" ht="12.75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</row>
    <row r="157" spans="5:73" ht="12.75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</row>
    <row r="158" spans="5:73" ht="12.75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</row>
    <row r="159" spans="5:73" ht="12.75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</row>
    <row r="160" spans="5:73" ht="12.75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</row>
    <row r="161" spans="5:73" ht="12.75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</row>
    <row r="162" spans="5:73" ht="12.75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</row>
    <row r="163" spans="5:73" ht="12.75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</row>
    <row r="164" spans="5:73" ht="12.75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</row>
    <row r="165" spans="5:73" ht="12.75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</row>
    <row r="166" spans="5:73" ht="12.75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</row>
    <row r="167" spans="5:73" ht="12.75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</row>
    <row r="168" spans="5:73" ht="12.75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</row>
    <row r="169" spans="5:73" ht="12.75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</row>
    <row r="170" spans="5:73" ht="12.75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</row>
    <row r="171" spans="5:73" ht="12.75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</row>
    <row r="172" spans="5:73" ht="12.75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</row>
    <row r="173" spans="5:73" ht="12.75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</row>
    <row r="174" spans="5:73" ht="12.75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</row>
    <row r="175" spans="5:73" ht="12.75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</row>
    <row r="176" spans="5:73" ht="12.75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</row>
    <row r="177" spans="5:73" ht="12.75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</row>
    <row r="178" spans="5:73" ht="12.75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</row>
    <row r="179" spans="5:73" ht="12.75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</row>
    <row r="180" spans="5:73" ht="12.75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</row>
    <row r="181" spans="5:73" ht="12.75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</row>
    <row r="182" spans="5:73" ht="12.75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</row>
    <row r="183" spans="5:73" ht="12.75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</row>
    <row r="184" spans="5:73" ht="12.75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</row>
    <row r="185" spans="5:73" ht="12.75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</row>
    <row r="186" spans="5:73" ht="12.75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</row>
    <row r="187" spans="5:73" ht="12.75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</row>
    <row r="188" spans="5:73" ht="12.75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</row>
    <row r="189" spans="5:73" ht="12.75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</row>
    <row r="190" spans="5:73" ht="12.75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</row>
    <row r="191" spans="5:73" ht="12.75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</row>
    <row r="192" spans="5:73" ht="12.75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</row>
    <row r="193" spans="5:73" ht="12.75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</row>
    <row r="194" spans="5:73" ht="12.75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</row>
    <row r="195" spans="5:73" ht="12.75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</row>
    <row r="196" spans="5:73" ht="12.75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</row>
    <row r="197" spans="5:73" ht="12.75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</row>
    <row r="198" spans="5:73" ht="12.75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</row>
    <row r="199" spans="5:73" ht="12.75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</row>
    <row r="200" spans="5:73" ht="12.75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</row>
    <row r="201" spans="5:73" ht="12.75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</row>
    <row r="202" spans="5:73" ht="12.75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</row>
    <row r="203" spans="5:73" ht="12.75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</row>
    <row r="204" spans="5:73" ht="12.75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</row>
    <row r="205" spans="5:73" ht="12.75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</row>
    <row r="206" spans="5:73" ht="12.75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</row>
    <row r="207" spans="5:73" ht="12.75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</row>
    <row r="208" spans="5:73" ht="12.75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</row>
    <row r="209" spans="5:73" ht="12.75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</row>
    <row r="210" spans="5:73" ht="12.75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</row>
    <row r="211" spans="5:73" ht="12.75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</row>
    <row r="212" spans="5:73" ht="12.75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</row>
    <row r="213" spans="5:73" ht="12.75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</row>
    <row r="214" spans="5:73" ht="12.75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</row>
    <row r="215" spans="5:73" ht="12.75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</row>
    <row r="216" spans="5:73" ht="12.75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</row>
    <row r="217" spans="5:73" ht="12.75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</row>
    <row r="218" spans="5:73" ht="12.75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</row>
    <row r="219" spans="5:73" ht="12.75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</row>
    <row r="220" spans="5:73" ht="12.75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</row>
    <row r="221" spans="5:73" ht="12.75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</row>
    <row r="222" spans="5:73" ht="12.75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</row>
    <row r="223" spans="5:73" ht="12.75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</row>
    <row r="224" spans="5:73" ht="12.75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</row>
    <row r="225" spans="5:73" ht="12.75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</row>
    <row r="226" spans="5:73" ht="12.75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</row>
    <row r="227" spans="5:73" ht="12.75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</row>
    <row r="228" spans="5:73" ht="12.75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</row>
    <row r="229" spans="5:73" ht="12.75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</row>
    <row r="230" spans="5:73" ht="12.75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</row>
    <row r="231" spans="5:73" ht="12.75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</row>
    <row r="232" spans="5:73" ht="12.75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</row>
    <row r="233" spans="5:73" ht="12.75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</row>
    <row r="234" spans="5:73" ht="12.75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</row>
    <row r="235" spans="5:73" ht="12.75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</row>
    <row r="236" spans="5:73" ht="12.75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</row>
    <row r="237" spans="5:73" ht="12.75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</row>
    <row r="238" spans="5:73" ht="12.75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</row>
    <row r="239" spans="5:73" ht="12.75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</row>
    <row r="240" spans="5:73" ht="12.75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</row>
    <row r="241" spans="5:73" ht="12.75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</row>
    <row r="242" spans="5:73" ht="12.75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</row>
    <row r="243" spans="5:73" ht="12.75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</row>
    <row r="244" spans="5:73" ht="12.75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</row>
    <row r="245" spans="5:73" ht="12.75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</row>
    <row r="246" spans="5:73" ht="12.75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</row>
    <row r="247" spans="5:73" ht="12.75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</row>
    <row r="248" spans="5:73" ht="12.75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</row>
    <row r="249" spans="5:73" ht="12.75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</row>
    <row r="250" spans="5:73" ht="12.75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</row>
    <row r="251" spans="5:73" ht="12.75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</row>
    <row r="252" spans="5:73" ht="12.75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</row>
    <row r="253" spans="5:73" ht="12.75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</row>
    <row r="254" spans="5:73" ht="12.75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</row>
    <row r="255" spans="5:73" ht="12.75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</row>
    <row r="256" spans="5:73" ht="12.75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</row>
    <row r="257" spans="5:73" ht="12.75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</row>
  </sheetData>
  <sheetProtection password="CD89" sheet="1"/>
  <mergeCells count="2">
    <mergeCell ref="B143:C143"/>
    <mergeCell ref="B144:C144"/>
  </mergeCells>
  <printOptions/>
  <pageMargins left="1.1023622047244095" right="0.9055118110236221" top="0.9448818897637796" bottom="0.7480314960629921" header="0.31496062992125984" footer="0.31496062992125984"/>
  <pageSetup fitToWidth="0" horizontalDpi="600" verticalDpi="600" orientation="landscape" paperSize="9" r:id="rId1"/>
  <rowBreaks count="4" manualBreakCount="4">
    <brk id="20" max="255" man="1"/>
    <brk id="49" max="255" man="1"/>
    <brk id="109" max="255" man="1"/>
    <brk id="1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46">
      <selection activeCell="H10" sqref="H10"/>
    </sheetView>
  </sheetViews>
  <sheetFormatPr defaultColWidth="9.140625" defaultRowHeight="12.75"/>
  <cols>
    <col min="1" max="1" width="3.140625" style="143" customWidth="1"/>
    <col min="2" max="2" width="79.8515625" style="143" customWidth="1"/>
    <col min="3" max="3" width="7.140625" style="143" customWidth="1"/>
    <col min="4" max="4" width="8.57421875" style="143" customWidth="1"/>
    <col min="5" max="5" width="8.421875" style="143" customWidth="1"/>
    <col min="6" max="6" width="11.00390625" style="143" customWidth="1"/>
    <col min="7" max="7" width="10.7109375" style="143" bestFit="1" customWidth="1"/>
    <col min="8" max="8" width="10.140625" style="143" bestFit="1" customWidth="1"/>
    <col min="9" max="9" width="8.8515625" style="143" customWidth="1"/>
    <col min="10" max="11" width="9.8515625" style="143" bestFit="1" customWidth="1"/>
    <col min="12" max="16384" width="8.8515625" style="143" customWidth="1"/>
  </cols>
  <sheetData>
    <row r="1" spans="1:5" ht="12.75">
      <c r="A1" s="141"/>
      <c r="B1" s="142" t="s">
        <v>307</v>
      </c>
      <c r="C1" s="141"/>
      <c r="D1" s="141"/>
      <c r="E1" s="141"/>
    </row>
    <row r="2" spans="1:7" ht="12.75">
      <c r="A2" s="144"/>
      <c r="B2" s="145"/>
      <c r="C2" s="144"/>
      <c r="D2" s="144"/>
      <c r="E2" s="144"/>
      <c r="F2" s="146"/>
      <c r="G2" s="146"/>
    </row>
    <row r="3" spans="1:8" ht="15" customHeight="1">
      <c r="A3" s="147"/>
      <c r="B3" s="148" t="s">
        <v>296</v>
      </c>
      <c r="C3" s="148" t="s">
        <v>312</v>
      </c>
      <c r="D3" s="148" t="s">
        <v>311</v>
      </c>
      <c r="E3" s="148" t="s">
        <v>297</v>
      </c>
      <c r="F3" s="149" t="s">
        <v>315</v>
      </c>
      <c r="G3" s="149" t="s">
        <v>316</v>
      </c>
      <c r="H3" s="150" t="s">
        <v>335</v>
      </c>
    </row>
    <row r="4" spans="1:8" s="154" customFormat="1" ht="12.75" customHeight="1">
      <c r="A4" s="151"/>
      <c r="B4" s="152"/>
      <c r="C4" s="152"/>
      <c r="D4" s="152"/>
      <c r="E4" s="152"/>
      <c r="F4" s="149" t="s">
        <v>298</v>
      </c>
      <c r="G4" s="149" t="s">
        <v>298</v>
      </c>
      <c r="H4" s="153"/>
    </row>
    <row r="5" spans="1:8" ht="32.25" customHeight="1">
      <c r="A5" s="155">
        <v>1</v>
      </c>
      <c r="B5" s="156" t="s">
        <v>308</v>
      </c>
      <c r="C5" s="157"/>
      <c r="D5" s="158"/>
      <c r="E5" s="157"/>
      <c r="F5" s="159"/>
      <c r="G5" s="160"/>
      <c r="H5" s="160"/>
    </row>
    <row r="6" spans="1:8" ht="17.25" customHeight="1">
      <c r="A6" s="155"/>
      <c r="B6" s="161" t="s">
        <v>340</v>
      </c>
      <c r="C6" s="162" t="s">
        <v>299</v>
      </c>
      <c r="D6" s="162">
        <v>29</v>
      </c>
      <c r="E6" s="157">
        <v>922</v>
      </c>
      <c r="F6" s="159"/>
      <c r="G6" s="163"/>
      <c r="H6" s="163">
        <v>74100</v>
      </c>
    </row>
    <row r="7" spans="1:8" ht="21" customHeight="1">
      <c r="A7" s="155"/>
      <c r="B7" s="161"/>
      <c r="C7" s="162" t="s">
        <v>300</v>
      </c>
      <c r="D7" s="162">
        <v>29</v>
      </c>
      <c r="E7" s="157">
        <v>922</v>
      </c>
      <c r="F7" s="159"/>
      <c r="G7" s="163"/>
      <c r="H7" s="163">
        <v>134900</v>
      </c>
    </row>
    <row r="8" spans="1:8" ht="17.25" customHeight="1">
      <c r="A8" s="155"/>
      <c r="B8" s="156" t="s">
        <v>341</v>
      </c>
      <c r="C8" s="162"/>
      <c r="D8" s="162"/>
      <c r="E8" s="157"/>
      <c r="F8" s="159"/>
      <c r="G8" s="163"/>
      <c r="H8" s="163"/>
    </row>
    <row r="9" spans="1:8" ht="46.5" customHeight="1">
      <c r="A9" s="155"/>
      <c r="B9" s="156" t="s">
        <v>310</v>
      </c>
      <c r="C9" s="162" t="s">
        <v>299</v>
      </c>
      <c r="D9" s="162">
        <v>29</v>
      </c>
      <c r="E9" s="162">
        <v>324</v>
      </c>
      <c r="F9" s="163">
        <v>11200</v>
      </c>
      <c r="G9" s="163"/>
      <c r="H9" s="163"/>
    </row>
    <row r="10" spans="1:8" ht="48.75" customHeight="1">
      <c r="A10" s="155"/>
      <c r="B10" s="156" t="s">
        <v>313</v>
      </c>
      <c r="C10" s="162" t="s">
        <v>299</v>
      </c>
      <c r="D10" s="162">
        <v>29</v>
      </c>
      <c r="E10" s="162">
        <v>322</v>
      </c>
      <c r="F10" s="163">
        <v>61200</v>
      </c>
      <c r="G10" s="163"/>
      <c r="H10" s="163"/>
    </row>
    <row r="11" spans="1:8" ht="42" customHeight="1">
      <c r="A11" s="155"/>
      <c r="B11" s="156" t="s">
        <v>314</v>
      </c>
      <c r="C11" s="162" t="s">
        <v>299</v>
      </c>
      <c r="D11" s="162">
        <v>29</v>
      </c>
      <c r="E11" s="162">
        <v>321</v>
      </c>
      <c r="F11" s="163">
        <v>1700</v>
      </c>
      <c r="G11" s="163"/>
      <c r="H11" s="163"/>
    </row>
    <row r="12" spans="1:8" ht="21" customHeight="1">
      <c r="A12" s="155"/>
      <c r="B12" s="156" t="s">
        <v>342</v>
      </c>
      <c r="C12" s="162"/>
      <c r="D12" s="162"/>
      <c r="E12" s="162"/>
      <c r="F12" s="163"/>
      <c r="G12" s="163"/>
      <c r="H12" s="163"/>
    </row>
    <row r="13" spans="1:8" ht="24.75" customHeight="1">
      <c r="A13" s="155"/>
      <c r="B13" s="161" t="s">
        <v>339</v>
      </c>
      <c r="C13" s="162" t="s">
        <v>300</v>
      </c>
      <c r="D13" s="162">
        <v>29</v>
      </c>
      <c r="E13" s="164">
        <v>422</v>
      </c>
      <c r="F13" s="163">
        <v>118900</v>
      </c>
      <c r="G13" s="163"/>
      <c r="H13" s="163"/>
    </row>
    <row r="14" spans="1:8" ht="9.75" customHeight="1">
      <c r="A14" s="155"/>
      <c r="B14" s="161"/>
      <c r="C14" s="162" t="s">
        <v>300</v>
      </c>
      <c r="D14" s="162">
        <v>29</v>
      </c>
      <c r="E14" s="164">
        <v>424</v>
      </c>
      <c r="F14" s="163">
        <v>11000</v>
      </c>
      <c r="G14" s="163"/>
      <c r="H14" s="163"/>
    </row>
    <row r="15" spans="1:8" ht="16.5" customHeight="1">
      <c r="A15" s="155"/>
      <c r="B15" s="161"/>
      <c r="C15" s="162" t="s">
        <v>300</v>
      </c>
      <c r="D15" s="162">
        <v>29</v>
      </c>
      <c r="E15" s="164">
        <v>426</v>
      </c>
      <c r="F15" s="163">
        <v>5000</v>
      </c>
      <c r="G15" s="163"/>
      <c r="H15" s="163"/>
    </row>
    <row r="16" spans="1:8" ht="15" customHeight="1">
      <c r="A16" s="165"/>
      <c r="B16" s="166"/>
      <c r="C16" s="167" t="s">
        <v>301</v>
      </c>
      <c r="D16" s="167"/>
      <c r="E16" s="167"/>
      <c r="F16" s="168">
        <f>SUM(F5:F15)</f>
        <v>209000</v>
      </c>
      <c r="G16" s="168">
        <f>SUM(G5:G15)</f>
        <v>0</v>
      </c>
      <c r="H16" s="168">
        <f>SUM(H5:H15)</f>
        <v>209000</v>
      </c>
    </row>
    <row r="17" spans="1:8" ht="44.25" customHeight="1">
      <c r="A17" s="155" t="s">
        <v>309</v>
      </c>
      <c r="B17" s="156" t="s">
        <v>343</v>
      </c>
      <c r="C17" s="164"/>
      <c r="D17" s="164"/>
      <c r="E17" s="164"/>
      <c r="F17" s="163"/>
      <c r="G17" s="163"/>
      <c r="H17" s="160"/>
    </row>
    <row r="18" spans="1:8" ht="13.5" customHeight="1">
      <c r="A18" s="155"/>
      <c r="B18" s="161" t="s">
        <v>317</v>
      </c>
      <c r="C18" s="162" t="s">
        <v>300</v>
      </c>
      <c r="D18" s="164">
        <v>55</v>
      </c>
      <c r="E18" s="164">
        <v>422</v>
      </c>
      <c r="F18" s="163">
        <v>5700</v>
      </c>
      <c r="G18" s="163"/>
      <c r="H18" s="160"/>
    </row>
    <row r="19" spans="1:8" ht="12.75">
      <c r="A19" s="155"/>
      <c r="B19" s="161"/>
      <c r="C19" s="162" t="s">
        <v>300</v>
      </c>
      <c r="D19" s="162">
        <v>55</v>
      </c>
      <c r="E19" s="164">
        <v>663</v>
      </c>
      <c r="F19" s="163"/>
      <c r="G19" s="163">
        <v>5700</v>
      </c>
      <c r="H19" s="163"/>
    </row>
    <row r="20" spans="1:8" ht="12.75">
      <c r="A20" s="155"/>
      <c r="B20" s="161" t="s">
        <v>318</v>
      </c>
      <c r="C20" s="162" t="s">
        <v>299</v>
      </c>
      <c r="D20" s="164">
        <v>55</v>
      </c>
      <c r="E20" s="164">
        <v>323</v>
      </c>
      <c r="F20" s="163">
        <v>5000</v>
      </c>
      <c r="G20" s="163"/>
      <c r="H20" s="160"/>
    </row>
    <row r="21" spans="1:8" ht="12.75">
      <c r="A21" s="155"/>
      <c r="B21" s="161"/>
      <c r="C21" s="162" t="s">
        <v>299</v>
      </c>
      <c r="D21" s="164">
        <v>55</v>
      </c>
      <c r="E21" s="164">
        <v>663</v>
      </c>
      <c r="F21" s="163"/>
      <c r="G21" s="163">
        <v>5000</v>
      </c>
      <c r="H21" s="160"/>
    </row>
    <row r="22" spans="1:8" ht="12.75">
      <c r="A22" s="155"/>
      <c r="B22" s="161" t="s">
        <v>319</v>
      </c>
      <c r="C22" s="162" t="s">
        <v>304</v>
      </c>
      <c r="D22" s="164">
        <v>55</v>
      </c>
      <c r="E22" s="164">
        <v>322</v>
      </c>
      <c r="F22" s="163">
        <v>500</v>
      </c>
      <c r="G22" s="163"/>
      <c r="H22" s="160"/>
    </row>
    <row r="23" spans="1:8" ht="12.75">
      <c r="A23" s="155"/>
      <c r="B23" s="161"/>
      <c r="C23" s="162" t="s">
        <v>304</v>
      </c>
      <c r="D23" s="164">
        <v>55</v>
      </c>
      <c r="E23" s="164">
        <v>636</v>
      </c>
      <c r="F23" s="163"/>
      <c r="G23" s="163">
        <v>500</v>
      </c>
      <c r="H23" s="160"/>
    </row>
    <row r="24" spans="1:8" ht="12.75">
      <c r="A24" s="155"/>
      <c r="B24" s="161" t="s">
        <v>320</v>
      </c>
      <c r="C24" s="162" t="s">
        <v>300</v>
      </c>
      <c r="D24" s="164">
        <v>55</v>
      </c>
      <c r="E24" s="164">
        <v>422</v>
      </c>
      <c r="F24" s="163">
        <v>6700</v>
      </c>
      <c r="G24" s="163"/>
      <c r="H24" s="160"/>
    </row>
    <row r="25" spans="1:8" ht="12.75">
      <c r="A25" s="155"/>
      <c r="B25" s="161"/>
      <c r="C25" s="162" t="s">
        <v>300</v>
      </c>
      <c r="D25" s="164">
        <v>55</v>
      </c>
      <c r="E25" s="164">
        <v>652</v>
      </c>
      <c r="F25" s="163"/>
      <c r="G25" s="163">
        <v>6700</v>
      </c>
      <c r="H25" s="160"/>
    </row>
    <row r="26" spans="1:8" ht="12.75" customHeight="1">
      <c r="A26" s="165"/>
      <c r="B26" s="166"/>
      <c r="C26" s="167" t="s">
        <v>301</v>
      </c>
      <c r="D26" s="167"/>
      <c r="E26" s="167"/>
      <c r="F26" s="169">
        <f>SUM(F18:F25)</f>
        <v>17900</v>
      </c>
      <c r="G26" s="169">
        <f>SUM(G18:G25)</f>
        <v>17900</v>
      </c>
      <c r="H26" s="170"/>
    </row>
    <row r="27" spans="1:8" ht="21.75" customHeight="1">
      <c r="A27" s="155" t="s">
        <v>332</v>
      </c>
      <c r="B27" s="156" t="s">
        <v>344</v>
      </c>
      <c r="C27" s="162"/>
      <c r="D27" s="164"/>
      <c r="E27" s="164"/>
      <c r="F27" s="163"/>
      <c r="G27" s="163"/>
      <c r="H27" s="160"/>
    </row>
    <row r="28" spans="1:8" ht="20.25" customHeight="1">
      <c r="A28" s="155"/>
      <c r="B28" s="161" t="s">
        <v>333</v>
      </c>
      <c r="C28" s="162" t="s">
        <v>299</v>
      </c>
      <c r="D28" s="164">
        <v>55</v>
      </c>
      <c r="E28" s="164">
        <v>324</v>
      </c>
      <c r="F28" s="163">
        <v>-11000</v>
      </c>
      <c r="G28" s="163"/>
      <c r="H28" s="160"/>
    </row>
    <row r="29" spans="1:8" ht="15" customHeight="1">
      <c r="A29" s="155"/>
      <c r="B29" s="161"/>
      <c r="C29" s="162" t="s">
        <v>299</v>
      </c>
      <c r="D29" s="164">
        <v>55</v>
      </c>
      <c r="E29" s="164">
        <v>634</v>
      </c>
      <c r="F29" s="163"/>
      <c r="G29" s="163">
        <v>-11000</v>
      </c>
      <c r="H29" s="160"/>
    </row>
    <row r="30" spans="1:8" ht="30" customHeight="1">
      <c r="A30" s="155"/>
      <c r="B30" s="161" t="s">
        <v>336</v>
      </c>
      <c r="C30" s="162" t="s">
        <v>302</v>
      </c>
      <c r="D30" s="164">
        <v>55</v>
      </c>
      <c r="E30" s="164" t="s">
        <v>303</v>
      </c>
      <c r="F30" s="163">
        <v>-281000</v>
      </c>
      <c r="G30" s="163"/>
      <c r="H30" s="160"/>
    </row>
    <row r="31" spans="1:8" ht="15.75" customHeight="1">
      <c r="A31" s="155"/>
      <c r="B31" s="161"/>
      <c r="C31" s="162" t="s">
        <v>302</v>
      </c>
      <c r="D31" s="164">
        <v>55</v>
      </c>
      <c r="E31" s="164">
        <v>652</v>
      </c>
      <c r="F31" s="163"/>
      <c r="G31" s="163">
        <v>-281000</v>
      </c>
      <c r="H31" s="160"/>
    </row>
    <row r="32" spans="1:8" ht="20.25" customHeight="1">
      <c r="A32" s="155"/>
      <c r="B32" s="161" t="s">
        <v>334</v>
      </c>
      <c r="C32" s="162" t="s">
        <v>324</v>
      </c>
      <c r="D32" s="164">
        <v>55</v>
      </c>
      <c r="E32" s="164">
        <v>323</v>
      </c>
      <c r="F32" s="163">
        <v>-8000</v>
      </c>
      <c r="G32" s="163"/>
      <c r="H32" s="160"/>
    </row>
    <row r="33" spans="1:8" ht="15.75" customHeight="1">
      <c r="A33" s="155"/>
      <c r="B33" s="161"/>
      <c r="C33" s="162" t="s">
        <v>324</v>
      </c>
      <c r="D33" s="164">
        <v>55</v>
      </c>
      <c r="E33" s="164">
        <v>652</v>
      </c>
      <c r="F33" s="163"/>
      <c r="G33" s="163">
        <v>-8000</v>
      </c>
      <c r="H33" s="160"/>
    </row>
    <row r="34" spans="1:8" ht="7.5" customHeight="1">
      <c r="A34" s="155"/>
      <c r="B34" s="156"/>
      <c r="C34" s="162"/>
      <c r="D34" s="164"/>
      <c r="E34" s="164"/>
      <c r="F34" s="163"/>
      <c r="G34" s="163"/>
      <c r="H34" s="160"/>
    </row>
    <row r="35" spans="1:8" ht="16.5" customHeight="1">
      <c r="A35" s="165"/>
      <c r="B35" s="166"/>
      <c r="C35" s="167" t="s">
        <v>283</v>
      </c>
      <c r="D35" s="167"/>
      <c r="E35" s="167"/>
      <c r="F35" s="168">
        <f>SUM(F28:F33)</f>
        <v>-300000</v>
      </c>
      <c r="G35" s="168">
        <f>SUM(G28:G33)</f>
        <v>-300000</v>
      </c>
      <c r="H35" s="170"/>
    </row>
    <row r="36" spans="1:8" ht="12.75">
      <c r="A36" s="171"/>
      <c r="B36" s="172"/>
      <c r="C36" s="157"/>
      <c r="D36" s="157"/>
      <c r="E36" s="157"/>
      <c r="F36" s="173"/>
      <c r="G36" s="163"/>
      <c r="H36" s="160"/>
    </row>
    <row r="37" spans="1:8" ht="12.75">
      <c r="A37" s="171" t="s">
        <v>337</v>
      </c>
      <c r="B37" s="174" t="s">
        <v>345</v>
      </c>
      <c r="C37" s="157"/>
      <c r="D37" s="157"/>
      <c r="E37" s="157"/>
      <c r="F37" s="173"/>
      <c r="G37" s="163"/>
      <c r="H37" s="160"/>
    </row>
    <row r="38" spans="1:8" ht="74.25" customHeight="1">
      <c r="A38" s="171"/>
      <c r="B38" s="174"/>
      <c r="C38" s="157"/>
      <c r="D38" s="157"/>
      <c r="E38" s="157"/>
      <c r="F38" s="173"/>
      <c r="G38" s="163"/>
      <c r="H38" s="160"/>
    </row>
    <row r="39" spans="1:8" ht="9.75" customHeight="1">
      <c r="A39" s="155"/>
      <c r="B39" s="175"/>
      <c r="C39" s="162"/>
      <c r="D39" s="162"/>
      <c r="E39" s="164"/>
      <c r="F39" s="163"/>
      <c r="G39" s="163"/>
      <c r="H39" s="160"/>
    </row>
    <row r="40" spans="1:8" ht="24" customHeight="1">
      <c r="A40" s="155"/>
      <c r="B40" s="161" t="s">
        <v>323</v>
      </c>
      <c r="C40" s="162" t="s">
        <v>299</v>
      </c>
      <c r="D40" s="162">
        <v>11</v>
      </c>
      <c r="E40" s="164">
        <v>372</v>
      </c>
      <c r="F40" s="163">
        <v>-28600</v>
      </c>
      <c r="G40" s="163"/>
      <c r="H40" s="160"/>
    </row>
    <row r="41" spans="1:8" ht="24" customHeight="1">
      <c r="A41" s="155"/>
      <c r="B41" s="161"/>
      <c r="C41" s="162" t="s">
        <v>299</v>
      </c>
      <c r="D41" s="162">
        <v>11</v>
      </c>
      <c r="E41" s="164">
        <v>671</v>
      </c>
      <c r="F41" s="163"/>
      <c r="G41" s="163">
        <v>-28600</v>
      </c>
      <c r="H41" s="160"/>
    </row>
    <row r="42" spans="1:10" ht="23.25" customHeight="1">
      <c r="A42" s="155"/>
      <c r="B42" s="161" t="s">
        <v>325</v>
      </c>
      <c r="C42" s="162" t="s">
        <v>306</v>
      </c>
      <c r="D42" s="162">
        <v>11</v>
      </c>
      <c r="E42" s="164" t="s">
        <v>326</v>
      </c>
      <c r="F42" s="163">
        <v>-115600</v>
      </c>
      <c r="G42" s="163"/>
      <c r="H42" s="160"/>
      <c r="J42" s="176"/>
    </row>
    <row r="43" spans="1:10" ht="23.25" customHeight="1">
      <c r="A43" s="155"/>
      <c r="B43" s="161"/>
      <c r="C43" s="162" t="s">
        <v>306</v>
      </c>
      <c r="D43" s="162">
        <v>11</v>
      </c>
      <c r="E43" s="164">
        <v>671</v>
      </c>
      <c r="F43" s="163"/>
      <c r="G43" s="163">
        <v>-115600</v>
      </c>
      <c r="H43" s="160"/>
      <c r="J43" s="176"/>
    </row>
    <row r="44" spans="1:10" ht="20.25" customHeight="1">
      <c r="A44" s="155"/>
      <c r="B44" s="161" t="s">
        <v>328</v>
      </c>
      <c r="C44" s="162" t="s">
        <v>324</v>
      </c>
      <c r="D44" s="162">
        <v>11</v>
      </c>
      <c r="E44" s="164">
        <v>323</v>
      </c>
      <c r="F44" s="163">
        <v>-18500</v>
      </c>
      <c r="G44" s="163"/>
      <c r="H44" s="160"/>
      <c r="J44" s="176"/>
    </row>
    <row r="45" spans="1:10" ht="12.75">
      <c r="A45" s="155"/>
      <c r="B45" s="161"/>
      <c r="C45" s="162" t="s">
        <v>324</v>
      </c>
      <c r="D45" s="162">
        <v>11</v>
      </c>
      <c r="E45" s="164">
        <v>671</v>
      </c>
      <c r="F45" s="163"/>
      <c r="G45" s="163">
        <v>-18500</v>
      </c>
      <c r="H45" s="160"/>
      <c r="J45" s="176"/>
    </row>
    <row r="46" spans="1:10" ht="20.25" customHeight="1">
      <c r="A46" s="155"/>
      <c r="B46" s="161" t="s">
        <v>329</v>
      </c>
      <c r="C46" s="162" t="s">
        <v>304</v>
      </c>
      <c r="D46" s="162">
        <v>11</v>
      </c>
      <c r="E46" s="164" t="s">
        <v>322</v>
      </c>
      <c r="F46" s="163">
        <v>-49500</v>
      </c>
      <c r="G46" s="163"/>
      <c r="H46" s="160"/>
      <c r="J46" s="176"/>
    </row>
    <row r="47" spans="1:11" ht="15.75" customHeight="1">
      <c r="A47" s="155"/>
      <c r="B47" s="161"/>
      <c r="C47" s="162" t="s">
        <v>304</v>
      </c>
      <c r="D47" s="162">
        <v>11</v>
      </c>
      <c r="E47" s="164">
        <v>671</v>
      </c>
      <c r="F47" s="163"/>
      <c r="G47" s="163">
        <v>-49500</v>
      </c>
      <c r="H47" s="160"/>
      <c r="J47" s="176"/>
      <c r="K47" s="176"/>
    </row>
    <row r="48" spans="1:11" ht="15" customHeight="1">
      <c r="A48" s="171"/>
      <c r="B48" s="174" t="s">
        <v>330</v>
      </c>
      <c r="C48" s="177" t="s">
        <v>321</v>
      </c>
      <c r="D48" s="162">
        <v>11</v>
      </c>
      <c r="E48" s="157">
        <v>322</v>
      </c>
      <c r="F48" s="173">
        <v>-10000</v>
      </c>
      <c r="G48" s="163"/>
      <c r="H48" s="160"/>
      <c r="J48" s="176"/>
      <c r="K48" s="176"/>
    </row>
    <row r="49" spans="1:11" ht="21" customHeight="1">
      <c r="A49" s="171"/>
      <c r="B49" s="174"/>
      <c r="C49" s="177" t="s">
        <v>321</v>
      </c>
      <c r="D49" s="162">
        <v>11</v>
      </c>
      <c r="E49" s="157">
        <v>671</v>
      </c>
      <c r="F49" s="173"/>
      <c r="G49" s="173">
        <v>-10000</v>
      </c>
      <c r="H49" s="160"/>
      <c r="J49" s="176"/>
      <c r="K49" s="176"/>
    </row>
    <row r="50" spans="1:11" ht="23.25" customHeight="1">
      <c r="A50" s="171"/>
      <c r="B50" s="174" t="s">
        <v>331</v>
      </c>
      <c r="C50" s="177" t="s">
        <v>305</v>
      </c>
      <c r="D50" s="162">
        <v>11</v>
      </c>
      <c r="E50" s="157" t="s">
        <v>327</v>
      </c>
      <c r="F50" s="173">
        <v>-107800</v>
      </c>
      <c r="G50" s="163"/>
      <c r="H50" s="160"/>
      <c r="J50" s="176"/>
      <c r="K50" s="176"/>
    </row>
    <row r="51" spans="1:11" ht="15" customHeight="1">
      <c r="A51" s="171"/>
      <c r="B51" s="174"/>
      <c r="C51" s="177" t="s">
        <v>305</v>
      </c>
      <c r="D51" s="162">
        <v>11</v>
      </c>
      <c r="E51" s="157">
        <v>671</v>
      </c>
      <c r="F51" s="173"/>
      <c r="G51" s="173">
        <v>-107800</v>
      </c>
      <c r="H51" s="160"/>
      <c r="J51" s="176"/>
      <c r="K51" s="176"/>
    </row>
    <row r="52" spans="1:11" ht="17.25" customHeight="1">
      <c r="A52" s="171"/>
      <c r="B52" s="172"/>
      <c r="C52" s="178" t="s">
        <v>283</v>
      </c>
      <c r="D52" s="178"/>
      <c r="E52" s="178"/>
      <c r="F52" s="179">
        <f>SUM(F39:F51)</f>
        <v>-330000</v>
      </c>
      <c r="G52" s="179">
        <f>SUM(G39:G51)</f>
        <v>-330000</v>
      </c>
      <c r="H52" s="160"/>
      <c r="J52" s="176"/>
      <c r="K52" s="176"/>
    </row>
    <row r="53" spans="1:11" ht="12.75">
      <c r="A53" s="165"/>
      <c r="B53" s="166"/>
      <c r="C53" s="180"/>
      <c r="D53" s="180"/>
      <c r="E53" s="180"/>
      <c r="F53" s="181"/>
      <c r="G53" s="181"/>
      <c r="H53" s="170"/>
      <c r="J53" s="176"/>
      <c r="K53" s="176"/>
    </row>
    <row r="54" spans="1:11" s="142" customFormat="1" ht="13.5" thickBot="1">
      <c r="A54" s="182"/>
      <c r="B54" s="183" t="s">
        <v>347</v>
      </c>
      <c r="C54" s="183"/>
      <c r="D54" s="183"/>
      <c r="E54" s="183"/>
      <c r="F54" s="184">
        <v>-403100</v>
      </c>
      <c r="G54" s="184">
        <v>-612100</v>
      </c>
      <c r="H54" s="184">
        <f>H16+H26+H35</f>
        <v>209000</v>
      </c>
      <c r="J54" s="185"/>
      <c r="K54" s="185"/>
    </row>
    <row r="55" spans="1:11" ht="12.75">
      <c r="A55" s="141"/>
      <c r="C55" s="141"/>
      <c r="D55" s="141"/>
      <c r="E55" s="141"/>
      <c r="F55" s="176"/>
      <c r="J55" s="176"/>
      <c r="K55" s="176"/>
    </row>
    <row r="56" spans="1:11" ht="48.75" customHeight="1">
      <c r="A56" s="161" t="s">
        <v>346</v>
      </c>
      <c r="B56" s="161"/>
      <c r="C56" s="161"/>
      <c r="D56" s="161"/>
      <c r="E56" s="161"/>
      <c r="F56" s="161"/>
      <c r="G56" s="161"/>
      <c r="H56" s="161"/>
      <c r="J56" s="176"/>
      <c r="K56" s="176"/>
    </row>
    <row r="57" spans="1:11" ht="9" customHeight="1">
      <c r="A57" s="141"/>
      <c r="B57" s="186"/>
      <c r="C57" s="141"/>
      <c r="D57" s="141"/>
      <c r="E57" s="141"/>
      <c r="F57" s="176"/>
      <c r="J57" s="176"/>
      <c r="K57" s="187"/>
    </row>
    <row r="58" spans="1:11" ht="12.75">
      <c r="A58" s="141"/>
      <c r="B58" s="143" t="s">
        <v>338</v>
      </c>
      <c r="C58" s="188" t="s">
        <v>294</v>
      </c>
      <c r="D58" s="188"/>
      <c r="E58" s="188"/>
      <c r="F58" s="176"/>
      <c r="J58" s="176"/>
      <c r="K58" s="176"/>
    </row>
    <row r="59" spans="1:11" ht="12.75">
      <c r="A59" s="141"/>
      <c r="C59" s="188" t="s">
        <v>295</v>
      </c>
      <c r="D59" s="188"/>
      <c r="E59" s="188"/>
      <c r="F59" s="176"/>
      <c r="J59" s="176"/>
      <c r="K59" s="176"/>
    </row>
    <row r="60" spans="1:11" ht="12.75">
      <c r="A60" s="141"/>
      <c r="C60" s="141"/>
      <c r="D60" s="141"/>
      <c r="E60" s="141"/>
      <c r="F60" s="176"/>
      <c r="J60" s="176"/>
      <c r="K60" s="176"/>
    </row>
    <row r="61" spans="10:11" ht="12.75">
      <c r="J61" s="176"/>
      <c r="K61" s="176"/>
    </row>
  </sheetData>
  <sheetProtection/>
  <mergeCells count="29">
    <mergeCell ref="A56:H56"/>
    <mergeCell ref="B30:B31"/>
    <mergeCell ref="B32:B33"/>
    <mergeCell ref="B40:B41"/>
    <mergeCell ref="B42:B43"/>
    <mergeCell ref="B44:B45"/>
    <mergeCell ref="B46:B47"/>
    <mergeCell ref="H3:H4"/>
    <mergeCell ref="C3:C4"/>
    <mergeCell ref="D3:D4"/>
    <mergeCell ref="E3:E4"/>
    <mergeCell ref="B3:B4"/>
    <mergeCell ref="B48:B49"/>
    <mergeCell ref="B50:B51"/>
    <mergeCell ref="C16:E16"/>
    <mergeCell ref="B20:B21"/>
    <mergeCell ref="B13:B15"/>
    <mergeCell ref="B18:B19"/>
    <mergeCell ref="B22:B23"/>
    <mergeCell ref="A3:A4"/>
    <mergeCell ref="B6:B7"/>
    <mergeCell ref="C58:E58"/>
    <mergeCell ref="C59:E59"/>
    <mergeCell ref="B24:B25"/>
    <mergeCell ref="C35:E35"/>
    <mergeCell ref="C52:E52"/>
    <mergeCell ref="C26:E26"/>
    <mergeCell ref="B37:B38"/>
    <mergeCell ref="B28:B2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5.7109375" style="0" bestFit="1" customWidth="1"/>
    <col min="2" max="2" width="6.7109375" style="0" bestFit="1" customWidth="1"/>
    <col min="3" max="3" width="4.7109375" style="0" bestFit="1" customWidth="1"/>
    <col min="4" max="4" width="48.28125" style="0" bestFit="1" customWidth="1"/>
    <col min="5" max="5" width="11.57421875" style="0" bestFit="1" customWidth="1"/>
    <col min="6" max="6" width="13.28125" style="0" bestFit="1" customWidth="1"/>
    <col min="7" max="7" width="13.8515625" style="0" bestFit="1" customWidth="1"/>
    <col min="8" max="8" width="15.57421875" style="0" hidden="1" customWidth="1"/>
    <col min="9" max="9" width="11.421875" style="0" hidden="1" customWidth="1"/>
    <col min="10" max="10" width="13.28125" style="0" hidden="1" customWidth="1"/>
    <col min="11" max="11" width="8.7109375" style="0" hidden="1" customWidth="1"/>
    <col min="12" max="12" width="10.28125" style="0" hidden="1" customWidth="1"/>
  </cols>
  <sheetData>
    <row r="1" spans="1:12" ht="12.75">
      <c r="A1" s="13" t="s">
        <v>96</v>
      </c>
      <c r="B1" s="13" t="s">
        <v>97</v>
      </c>
      <c r="C1" s="13" t="s">
        <v>98</v>
      </c>
      <c r="D1" s="14" t="s">
        <v>99</v>
      </c>
      <c r="E1" s="15" t="s">
        <v>100</v>
      </c>
      <c r="F1" s="15" t="s">
        <v>101</v>
      </c>
      <c r="G1" s="15" t="s">
        <v>102</v>
      </c>
      <c r="H1" s="15" t="s">
        <v>103</v>
      </c>
      <c r="I1" s="15" t="s">
        <v>104</v>
      </c>
      <c r="J1" s="15" t="s">
        <v>105</v>
      </c>
      <c r="K1" s="15" t="s">
        <v>106</v>
      </c>
      <c r="L1" s="15" t="s">
        <v>107</v>
      </c>
    </row>
    <row r="2" spans="1:12" ht="12.75">
      <c r="A2" s="13">
        <v>1</v>
      </c>
      <c r="B2" s="13">
        <v>1</v>
      </c>
      <c r="C2" s="13" t="s">
        <v>108</v>
      </c>
      <c r="D2" s="14" t="s">
        <v>109</v>
      </c>
      <c r="E2" s="15">
        <v>0</v>
      </c>
      <c r="F2" s="15">
        <v>0</v>
      </c>
      <c r="G2" s="16">
        <v>45036.55</v>
      </c>
      <c r="H2" s="15">
        <v>0</v>
      </c>
      <c r="I2" s="15">
        <v>45036.55</v>
      </c>
      <c r="J2" s="15">
        <v>0</v>
      </c>
      <c r="K2" s="15">
        <v>45036.55</v>
      </c>
      <c r="L2" s="15">
        <v>0</v>
      </c>
    </row>
    <row r="3" spans="1:12" ht="12.75">
      <c r="A3" s="13">
        <v>1</v>
      </c>
      <c r="B3" s="13">
        <v>1</v>
      </c>
      <c r="C3" s="13" t="s">
        <v>110</v>
      </c>
      <c r="D3" s="14" t="s">
        <v>111</v>
      </c>
      <c r="E3" s="15">
        <v>0</v>
      </c>
      <c r="F3" s="15">
        <v>0</v>
      </c>
      <c r="G3" s="16">
        <v>3279.19</v>
      </c>
      <c r="H3" s="15">
        <v>0</v>
      </c>
      <c r="I3" s="15">
        <v>3279.19</v>
      </c>
      <c r="J3" s="15">
        <v>0</v>
      </c>
      <c r="K3" s="15">
        <v>3279.19</v>
      </c>
      <c r="L3" s="15">
        <v>0</v>
      </c>
    </row>
    <row r="4" spans="1:14" ht="12.75">
      <c r="A4" s="13">
        <v>1</v>
      </c>
      <c r="B4" s="13">
        <v>1</v>
      </c>
      <c r="C4" s="13" t="s">
        <v>112</v>
      </c>
      <c r="D4" s="14" t="s">
        <v>113</v>
      </c>
      <c r="E4" s="15">
        <v>0</v>
      </c>
      <c r="F4" s="15">
        <v>0</v>
      </c>
      <c r="G4" s="16">
        <v>14987.9</v>
      </c>
      <c r="H4" s="15">
        <v>0</v>
      </c>
      <c r="I4" s="15">
        <v>14987.9</v>
      </c>
      <c r="J4" s="15">
        <v>0</v>
      </c>
      <c r="K4" s="15">
        <v>14987.9</v>
      </c>
      <c r="L4" s="15">
        <v>0</v>
      </c>
      <c r="N4" t="s">
        <v>195</v>
      </c>
    </row>
    <row r="5" spans="1:12" ht="12.75">
      <c r="A5" s="13">
        <v>1</v>
      </c>
      <c r="B5" s="13">
        <v>1</v>
      </c>
      <c r="C5" s="13" t="s">
        <v>114</v>
      </c>
      <c r="D5" s="14" t="s">
        <v>115</v>
      </c>
      <c r="E5" s="15">
        <v>0</v>
      </c>
      <c r="F5" s="15">
        <v>0</v>
      </c>
      <c r="G5" s="16">
        <v>2276</v>
      </c>
      <c r="H5" s="15">
        <v>0</v>
      </c>
      <c r="I5" s="15">
        <v>2276</v>
      </c>
      <c r="J5" s="15">
        <v>0</v>
      </c>
      <c r="K5" s="15">
        <v>2276</v>
      </c>
      <c r="L5" s="15">
        <v>0</v>
      </c>
    </row>
    <row r="6" spans="1:12" ht="12.75">
      <c r="A6" s="13">
        <v>1</v>
      </c>
      <c r="B6" s="13">
        <v>1</v>
      </c>
      <c r="C6" s="13" t="s">
        <v>116</v>
      </c>
      <c r="D6" s="14" t="s">
        <v>117</v>
      </c>
      <c r="E6" s="15">
        <v>0</v>
      </c>
      <c r="F6" s="15">
        <v>0</v>
      </c>
      <c r="G6" s="16">
        <v>1661</v>
      </c>
      <c r="H6" s="15">
        <v>0</v>
      </c>
      <c r="I6" s="15">
        <v>1661</v>
      </c>
      <c r="J6" s="15">
        <v>0</v>
      </c>
      <c r="K6" s="15">
        <v>1661</v>
      </c>
      <c r="L6" s="15">
        <v>0</v>
      </c>
    </row>
    <row r="7" spans="1:12" ht="15">
      <c r="A7" s="12"/>
      <c r="B7" s="12"/>
      <c r="C7" s="13" t="s">
        <v>118</v>
      </c>
      <c r="D7" s="14" t="s">
        <v>119</v>
      </c>
      <c r="E7" s="15">
        <v>0</v>
      </c>
      <c r="F7" s="15">
        <v>0</v>
      </c>
      <c r="G7" s="16">
        <v>67240.64</v>
      </c>
      <c r="H7" s="15">
        <v>0</v>
      </c>
      <c r="I7" s="15">
        <v>67240.64</v>
      </c>
      <c r="J7" s="15">
        <v>0</v>
      </c>
      <c r="K7" s="15">
        <v>67240.64</v>
      </c>
      <c r="L7" s="15">
        <v>0</v>
      </c>
    </row>
    <row r="8" spans="1:12" ht="12.75">
      <c r="A8" s="13">
        <v>1</v>
      </c>
      <c r="B8" s="13">
        <v>1</v>
      </c>
      <c r="C8" s="13" t="s">
        <v>120</v>
      </c>
      <c r="D8" s="14" t="s">
        <v>121</v>
      </c>
      <c r="E8" s="15">
        <v>0</v>
      </c>
      <c r="F8" s="15">
        <v>0</v>
      </c>
      <c r="G8" s="16">
        <v>17619.06</v>
      </c>
      <c r="H8" s="15">
        <v>0</v>
      </c>
      <c r="I8" s="15">
        <v>17619.06</v>
      </c>
      <c r="J8" s="15">
        <v>0</v>
      </c>
      <c r="K8" s="15">
        <v>17619.06</v>
      </c>
      <c r="L8" s="15">
        <v>0</v>
      </c>
    </row>
    <row r="9" spans="1:12" ht="12.75">
      <c r="A9" s="13">
        <v>1</v>
      </c>
      <c r="B9" s="13">
        <v>1</v>
      </c>
      <c r="C9" s="13" t="s">
        <v>122</v>
      </c>
      <c r="D9" s="14" t="s">
        <v>123</v>
      </c>
      <c r="E9" s="15">
        <v>0</v>
      </c>
      <c r="F9" s="15">
        <v>0</v>
      </c>
      <c r="G9" s="16">
        <v>7671.04</v>
      </c>
      <c r="H9" s="15">
        <v>0</v>
      </c>
      <c r="I9" s="15">
        <v>7671.04</v>
      </c>
      <c r="J9" s="15">
        <v>0</v>
      </c>
      <c r="K9" s="15">
        <v>7671.04</v>
      </c>
      <c r="L9" s="15">
        <v>0</v>
      </c>
    </row>
    <row r="10" spans="1:12" ht="12.75">
      <c r="A10" s="13">
        <v>1</v>
      </c>
      <c r="B10" s="13">
        <v>1</v>
      </c>
      <c r="C10" s="13" t="s">
        <v>124</v>
      </c>
      <c r="D10" s="14" t="s">
        <v>125</v>
      </c>
      <c r="E10" s="15">
        <v>0</v>
      </c>
      <c r="F10" s="15">
        <v>0</v>
      </c>
      <c r="G10" s="16">
        <v>13900.1</v>
      </c>
      <c r="H10" s="15">
        <v>0</v>
      </c>
      <c r="I10" s="15">
        <v>13900.1</v>
      </c>
      <c r="J10" s="15">
        <v>0</v>
      </c>
      <c r="K10" s="15">
        <v>13900.1</v>
      </c>
      <c r="L10" s="15">
        <v>0</v>
      </c>
    </row>
    <row r="11" spans="1:12" ht="12.75">
      <c r="A11" s="13">
        <v>1</v>
      </c>
      <c r="B11" s="13">
        <v>1</v>
      </c>
      <c r="C11" s="13" t="s">
        <v>126</v>
      </c>
      <c r="D11" s="14" t="s">
        <v>127</v>
      </c>
      <c r="E11" s="15">
        <v>0</v>
      </c>
      <c r="F11" s="15">
        <v>0</v>
      </c>
      <c r="G11" s="16">
        <v>18705.82</v>
      </c>
      <c r="H11" s="15">
        <v>0</v>
      </c>
      <c r="I11" s="15">
        <v>18705.82</v>
      </c>
      <c r="J11" s="15">
        <v>0</v>
      </c>
      <c r="K11" s="15">
        <v>18705.82</v>
      </c>
      <c r="L11" s="15">
        <v>0</v>
      </c>
    </row>
    <row r="12" spans="1:12" ht="12.75">
      <c r="A12" s="13">
        <v>1</v>
      </c>
      <c r="B12" s="13">
        <v>1</v>
      </c>
      <c r="C12" s="13" t="s">
        <v>128</v>
      </c>
      <c r="D12" s="14" t="s">
        <v>129</v>
      </c>
      <c r="E12" s="15">
        <v>0</v>
      </c>
      <c r="F12" s="15">
        <v>0</v>
      </c>
      <c r="G12" s="16">
        <v>11.6</v>
      </c>
      <c r="H12" s="15">
        <v>0</v>
      </c>
      <c r="I12" s="15">
        <v>11.6</v>
      </c>
      <c r="J12" s="15">
        <v>0</v>
      </c>
      <c r="K12" s="15">
        <v>11.6</v>
      </c>
      <c r="L12" s="15">
        <v>0</v>
      </c>
    </row>
    <row r="13" spans="1:12" ht="12.75">
      <c r="A13" s="13">
        <v>1</v>
      </c>
      <c r="B13" s="13">
        <v>1</v>
      </c>
      <c r="C13" s="13" t="s">
        <v>130</v>
      </c>
      <c r="D13" s="14" t="s">
        <v>131</v>
      </c>
      <c r="E13" s="15">
        <v>0</v>
      </c>
      <c r="F13" s="15">
        <v>0</v>
      </c>
      <c r="G13" s="16">
        <v>124953.88</v>
      </c>
      <c r="H13" s="15">
        <v>0</v>
      </c>
      <c r="I13" s="15">
        <v>124953.88</v>
      </c>
      <c r="J13" s="15">
        <v>0</v>
      </c>
      <c r="K13" s="15">
        <v>124953.88</v>
      </c>
      <c r="L13" s="15">
        <v>0</v>
      </c>
    </row>
    <row r="14" spans="1:12" ht="12.75">
      <c r="A14" s="13">
        <v>1</v>
      </c>
      <c r="B14" s="13">
        <v>1</v>
      </c>
      <c r="C14" s="13" t="s">
        <v>132</v>
      </c>
      <c r="D14" s="14" t="s">
        <v>133</v>
      </c>
      <c r="E14" s="15">
        <v>0</v>
      </c>
      <c r="F14" s="15">
        <v>0</v>
      </c>
      <c r="G14" s="16">
        <v>99.96</v>
      </c>
      <c r="H14" s="15">
        <v>0</v>
      </c>
      <c r="I14" s="15">
        <v>99.96</v>
      </c>
      <c r="J14" s="15">
        <v>0</v>
      </c>
      <c r="K14" s="15">
        <v>99.96</v>
      </c>
      <c r="L14" s="15">
        <v>0</v>
      </c>
    </row>
    <row r="15" spans="1:12" ht="12.75">
      <c r="A15" s="13">
        <v>1</v>
      </c>
      <c r="B15" s="13">
        <v>1</v>
      </c>
      <c r="C15" s="13" t="s">
        <v>134</v>
      </c>
      <c r="D15" s="14" t="s">
        <v>135</v>
      </c>
      <c r="E15" s="15">
        <v>0</v>
      </c>
      <c r="F15" s="15">
        <v>0</v>
      </c>
      <c r="G15" s="16">
        <v>14563.21</v>
      </c>
      <c r="H15" s="15">
        <v>0</v>
      </c>
      <c r="I15" s="15">
        <v>14563.21</v>
      </c>
      <c r="J15" s="15">
        <v>0</v>
      </c>
      <c r="K15" s="15">
        <v>14563.21</v>
      </c>
      <c r="L15" s="15">
        <v>0</v>
      </c>
    </row>
    <row r="16" spans="1:12" ht="12.75">
      <c r="A16" s="13">
        <v>1</v>
      </c>
      <c r="B16" s="13">
        <v>1</v>
      </c>
      <c r="C16" s="13" t="s">
        <v>136</v>
      </c>
      <c r="D16" s="14" t="s">
        <v>137</v>
      </c>
      <c r="E16" s="15">
        <v>0</v>
      </c>
      <c r="F16" s="15">
        <v>0</v>
      </c>
      <c r="G16" s="16">
        <v>2973.9</v>
      </c>
      <c r="H16" s="15">
        <v>0</v>
      </c>
      <c r="I16" s="15">
        <v>2973.9</v>
      </c>
      <c r="J16" s="15">
        <v>0</v>
      </c>
      <c r="K16" s="15">
        <v>2973.9</v>
      </c>
      <c r="L16" s="15">
        <v>0</v>
      </c>
    </row>
    <row r="17" spans="1:12" ht="12.75">
      <c r="A17" s="13">
        <v>1</v>
      </c>
      <c r="B17" s="13">
        <v>1</v>
      </c>
      <c r="C17" s="13" t="s">
        <v>138</v>
      </c>
      <c r="D17" s="14" t="s">
        <v>139</v>
      </c>
      <c r="E17" s="15">
        <v>0</v>
      </c>
      <c r="F17" s="15">
        <v>0</v>
      </c>
      <c r="G17" s="16">
        <v>3456.11</v>
      </c>
      <c r="H17" s="15">
        <v>0</v>
      </c>
      <c r="I17" s="15">
        <v>3456.11</v>
      </c>
      <c r="J17" s="15">
        <v>0</v>
      </c>
      <c r="K17" s="15">
        <v>3456.11</v>
      </c>
      <c r="L17" s="15">
        <v>0</v>
      </c>
    </row>
    <row r="18" spans="1:12" ht="15">
      <c r="A18" s="12"/>
      <c r="B18" s="12"/>
      <c r="C18" s="13" t="s">
        <v>118</v>
      </c>
      <c r="D18" s="14" t="s">
        <v>140</v>
      </c>
      <c r="E18" s="15">
        <v>0</v>
      </c>
      <c r="F18" s="15">
        <v>0</v>
      </c>
      <c r="G18" s="16">
        <v>203954.68</v>
      </c>
      <c r="H18" s="15">
        <v>0</v>
      </c>
      <c r="I18" s="15">
        <v>203954.68</v>
      </c>
      <c r="J18" s="15">
        <v>0</v>
      </c>
      <c r="K18" s="15">
        <v>203954.68</v>
      </c>
      <c r="L18" s="15">
        <v>0</v>
      </c>
    </row>
    <row r="19" spans="1:12" ht="12.75">
      <c r="A19" s="13">
        <v>1</v>
      </c>
      <c r="B19" s="13">
        <v>1</v>
      </c>
      <c r="C19" s="13" t="s">
        <v>141</v>
      </c>
      <c r="D19" s="14" t="s">
        <v>142</v>
      </c>
      <c r="E19" s="15">
        <v>0</v>
      </c>
      <c r="F19" s="15">
        <v>0</v>
      </c>
      <c r="G19" s="16">
        <v>15069.44</v>
      </c>
      <c r="H19" s="15">
        <v>0</v>
      </c>
      <c r="I19" s="15">
        <v>15069.44</v>
      </c>
      <c r="J19" s="15">
        <v>0</v>
      </c>
      <c r="K19" s="15">
        <v>15069.44</v>
      </c>
      <c r="L19" s="15">
        <v>0</v>
      </c>
    </row>
    <row r="20" spans="1:12" ht="12.75">
      <c r="A20" s="13">
        <v>1</v>
      </c>
      <c r="B20" s="13">
        <v>1</v>
      </c>
      <c r="C20" s="13" t="s">
        <v>143</v>
      </c>
      <c r="D20" s="14" t="s">
        <v>144</v>
      </c>
      <c r="E20" s="15">
        <v>0</v>
      </c>
      <c r="F20" s="15">
        <v>0</v>
      </c>
      <c r="G20" s="16">
        <v>24942.16</v>
      </c>
      <c r="H20" s="15">
        <v>0</v>
      </c>
      <c r="I20" s="15">
        <v>24942.16</v>
      </c>
      <c r="J20" s="15">
        <v>0</v>
      </c>
      <c r="K20" s="15">
        <v>24942.16</v>
      </c>
      <c r="L20" s="15">
        <v>0</v>
      </c>
    </row>
    <row r="21" spans="1:12" ht="12.75">
      <c r="A21" s="13">
        <v>1</v>
      </c>
      <c r="B21" s="13">
        <v>1</v>
      </c>
      <c r="C21" s="13" t="s">
        <v>145</v>
      </c>
      <c r="D21" s="14" t="s">
        <v>146</v>
      </c>
      <c r="E21" s="15">
        <v>0</v>
      </c>
      <c r="F21" s="15">
        <v>0</v>
      </c>
      <c r="G21" s="16">
        <v>4510.88</v>
      </c>
      <c r="H21" s="15">
        <v>0</v>
      </c>
      <c r="I21" s="15">
        <v>4510.88</v>
      </c>
      <c r="J21" s="15">
        <v>0</v>
      </c>
      <c r="K21" s="15">
        <v>4510.88</v>
      </c>
      <c r="L21" s="15">
        <v>0</v>
      </c>
    </row>
    <row r="22" spans="1:12" ht="12.75">
      <c r="A22" s="13">
        <v>1</v>
      </c>
      <c r="B22" s="13">
        <v>1</v>
      </c>
      <c r="C22" s="13" t="s">
        <v>147</v>
      </c>
      <c r="D22" s="14" t="s">
        <v>148</v>
      </c>
      <c r="E22" s="15">
        <v>0</v>
      </c>
      <c r="F22" s="15">
        <v>0</v>
      </c>
      <c r="G22" s="16">
        <v>9464</v>
      </c>
      <c r="H22" s="15">
        <v>0</v>
      </c>
      <c r="I22" s="15">
        <v>9464</v>
      </c>
      <c r="J22" s="15">
        <v>0</v>
      </c>
      <c r="K22" s="15">
        <v>9464</v>
      </c>
      <c r="L22" s="15">
        <v>0</v>
      </c>
    </row>
    <row r="23" spans="1:12" ht="12.75">
      <c r="A23" s="13">
        <v>1</v>
      </c>
      <c r="B23" s="13">
        <v>1</v>
      </c>
      <c r="C23" s="13" t="s">
        <v>149</v>
      </c>
      <c r="D23" s="14" t="s">
        <v>150</v>
      </c>
      <c r="E23" s="15">
        <v>0</v>
      </c>
      <c r="F23" s="15">
        <v>0</v>
      </c>
      <c r="G23" s="16">
        <v>132718.75</v>
      </c>
      <c r="H23" s="15">
        <v>0</v>
      </c>
      <c r="I23" s="15">
        <v>132718.75</v>
      </c>
      <c r="J23" s="15">
        <v>0</v>
      </c>
      <c r="K23" s="15">
        <v>132718.75</v>
      </c>
      <c r="L23" s="15">
        <v>0</v>
      </c>
    </row>
    <row r="24" spans="1:12" ht="12.75">
      <c r="A24" s="13">
        <v>1</v>
      </c>
      <c r="B24" s="13">
        <v>1</v>
      </c>
      <c r="C24" s="13" t="s">
        <v>151</v>
      </c>
      <c r="D24" s="14" t="s">
        <v>152</v>
      </c>
      <c r="E24" s="15">
        <v>0</v>
      </c>
      <c r="F24" s="15">
        <v>0</v>
      </c>
      <c r="G24" s="16">
        <v>30671.65</v>
      </c>
      <c r="H24" s="15">
        <v>0</v>
      </c>
      <c r="I24" s="15">
        <v>30671.65</v>
      </c>
      <c r="J24" s="15">
        <v>0</v>
      </c>
      <c r="K24" s="15">
        <v>30671.65</v>
      </c>
      <c r="L24" s="15">
        <v>0</v>
      </c>
    </row>
    <row r="25" spans="1:12" ht="12.75">
      <c r="A25" s="13">
        <v>1</v>
      </c>
      <c r="B25" s="13">
        <v>1</v>
      </c>
      <c r="C25" s="13" t="s">
        <v>153</v>
      </c>
      <c r="D25" s="14" t="s">
        <v>154</v>
      </c>
      <c r="E25" s="15">
        <v>0</v>
      </c>
      <c r="F25" s="15">
        <v>0</v>
      </c>
      <c r="G25" s="16">
        <v>27069.84</v>
      </c>
      <c r="H25" s="15">
        <v>0</v>
      </c>
      <c r="I25" s="15">
        <v>27069.84</v>
      </c>
      <c r="J25" s="15">
        <v>0</v>
      </c>
      <c r="K25" s="15">
        <v>27069.84</v>
      </c>
      <c r="L25" s="15">
        <v>0</v>
      </c>
    </row>
    <row r="26" spans="1:12" ht="12.75">
      <c r="A26" s="13">
        <v>1</v>
      </c>
      <c r="B26" s="13">
        <v>1</v>
      </c>
      <c r="C26" s="13" t="s">
        <v>155</v>
      </c>
      <c r="D26" s="14" t="s">
        <v>156</v>
      </c>
      <c r="E26" s="15">
        <v>0</v>
      </c>
      <c r="F26" s="15">
        <v>0</v>
      </c>
      <c r="G26" s="16">
        <v>30139.56</v>
      </c>
      <c r="H26" s="15">
        <v>0</v>
      </c>
      <c r="I26" s="15">
        <v>30139.56</v>
      </c>
      <c r="J26" s="15">
        <v>0</v>
      </c>
      <c r="K26" s="15">
        <v>30139.56</v>
      </c>
      <c r="L26" s="15">
        <v>0</v>
      </c>
    </row>
    <row r="27" spans="1:12" ht="12.75">
      <c r="A27" s="13">
        <v>1</v>
      </c>
      <c r="B27" s="13">
        <v>1</v>
      </c>
      <c r="C27" s="13" t="s">
        <v>157</v>
      </c>
      <c r="D27" s="14" t="s">
        <v>158</v>
      </c>
      <c r="E27" s="15">
        <v>0</v>
      </c>
      <c r="F27" s="15">
        <v>0</v>
      </c>
      <c r="G27" s="16">
        <v>5125</v>
      </c>
      <c r="H27" s="15">
        <v>0</v>
      </c>
      <c r="I27" s="15">
        <v>5125</v>
      </c>
      <c r="J27" s="15">
        <v>0</v>
      </c>
      <c r="K27" s="15">
        <v>5125</v>
      </c>
      <c r="L27" s="15">
        <v>0</v>
      </c>
    </row>
    <row r="28" spans="1:12" ht="12.75">
      <c r="A28" s="13">
        <v>1</v>
      </c>
      <c r="B28" s="13">
        <v>1</v>
      </c>
      <c r="C28" s="13" t="s">
        <v>159</v>
      </c>
      <c r="D28" s="14" t="s">
        <v>160</v>
      </c>
      <c r="E28" s="15">
        <v>0</v>
      </c>
      <c r="F28" s="15">
        <v>0</v>
      </c>
      <c r="G28" s="16">
        <v>33001.1</v>
      </c>
      <c r="H28" s="15">
        <v>0</v>
      </c>
      <c r="I28" s="15">
        <v>33001.1</v>
      </c>
      <c r="J28" s="15">
        <v>0</v>
      </c>
      <c r="K28" s="15">
        <v>33001.1</v>
      </c>
      <c r="L28" s="15">
        <v>0</v>
      </c>
    </row>
    <row r="29" spans="1:12" ht="12.75">
      <c r="A29" s="13">
        <v>1</v>
      </c>
      <c r="B29" s="13">
        <v>1</v>
      </c>
      <c r="C29" s="13" t="s">
        <v>161</v>
      </c>
      <c r="D29" s="14" t="s">
        <v>162</v>
      </c>
      <c r="E29" s="15">
        <v>0</v>
      </c>
      <c r="F29" s="15">
        <v>0</v>
      </c>
      <c r="G29" s="16">
        <v>12750.3</v>
      </c>
      <c r="H29" s="15">
        <v>0</v>
      </c>
      <c r="I29" s="15">
        <v>12750.3</v>
      </c>
      <c r="J29" s="15">
        <v>0</v>
      </c>
      <c r="K29" s="15">
        <v>12750.3</v>
      </c>
      <c r="L29" s="15">
        <v>0</v>
      </c>
    </row>
    <row r="30" spans="1:12" ht="12.75">
      <c r="A30" s="13">
        <v>1</v>
      </c>
      <c r="B30" s="13">
        <v>1</v>
      </c>
      <c r="C30" s="13" t="s">
        <v>163</v>
      </c>
      <c r="D30" s="14" t="s">
        <v>164</v>
      </c>
      <c r="E30" s="15">
        <v>0</v>
      </c>
      <c r="F30" s="15">
        <v>0</v>
      </c>
      <c r="G30" s="16">
        <v>48210</v>
      </c>
      <c r="H30" s="15">
        <v>0</v>
      </c>
      <c r="I30" s="15">
        <v>48210</v>
      </c>
      <c r="J30" s="15">
        <v>0</v>
      </c>
      <c r="K30" s="15">
        <v>48210</v>
      </c>
      <c r="L30" s="15">
        <v>0</v>
      </c>
    </row>
    <row r="31" spans="1:12" ht="12.75">
      <c r="A31" s="13">
        <v>1</v>
      </c>
      <c r="B31" s="13">
        <v>1</v>
      </c>
      <c r="C31" s="13" t="s">
        <v>165</v>
      </c>
      <c r="D31" s="14" t="s">
        <v>166</v>
      </c>
      <c r="E31" s="15">
        <v>0</v>
      </c>
      <c r="F31" s="15">
        <v>0</v>
      </c>
      <c r="G31" s="16">
        <v>10087.5</v>
      </c>
      <c r="H31" s="15">
        <v>0</v>
      </c>
      <c r="I31" s="15">
        <v>10087.5</v>
      </c>
      <c r="J31" s="15">
        <v>0</v>
      </c>
      <c r="K31" s="15">
        <v>10087.5</v>
      </c>
      <c r="L31" s="15">
        <v>0</v>
      </c>
    </row>
    <row r="32" spans="1:12" ht="12.75">
      <c r="A32" s="13">
        <v>1</v>
      </c>
      <c r="B32" s="13">
        <v>1</v>
      </c>
      <c r="C32" s="13" t="s">
        <v>167</v>
      </c>
      <c r="D32" s="14" t="s">
        <v>168</v>
      </c>
      <c r="E32" s="15">
        <v>0</v>
      </c>
      <c r="F32" s="15">
        <v>0</v>
      </c>
      <c r="G32" s="16">
        <v>52.64</v>
      </c>
      <c r="H32" s="15">
        <v>0</v>
      </c>
      <c r="I32" s="15">
        <v>52.64</v>
      </c>
      <c r="J32" s="15">
        <v>0</v>
      </c>
      <c r="K32" s="15">
        <v>52.64</v>
      </c>
      <c r="L32" s="15">
        <v>0</v>
      </c>
    </row>
    <row r="33" spans="1:12" ht="12.75">
      <c r="A33" s="13">
        <v>1</v>
      </c>
      <c r="B33" s="13">
        <v>1</v>
      </c>
      <c r="C33" s="13" t="s">
        <v>169</v>
      </c>
      <c r="D33" s="14" t="s">
        <v>170</v>
      </c>
      <c r="E33" s="15">
        <v>0</v>
      </c>
      <c r="F33" s="15">
        <v>0</v>
      </c>
      <c r="G33" s="16">
        <v>837.75</v>
      </c>
      <c r="H33" s="15">
        <v>0</v>
      </c>
      <c r="I33" s="15">
        <v>837.75</v>
      </c>
      <c r="J33" s="15">
        <v>0</v>
      </c>
      <c r="K33" s="15">
        <v>837.75</v>
      </c>
      <c r="L33" s="15">
        <v>0</v>
      </c>
    </row>
    <row r="34" spans="1:12" ht="12.75">
      <c r="A34" s="13">
        <v>1</v>
      </c>
      <c r="B34" s="13">
        <v>1</v>
      </c>
      <c r="C34" s="13" t="s">
        <v>171</v>
      </c>
      <c r="D34" s="14" t="s">
        <v>172</v>
      </c>
      <c r="E34" s="15">
        <v>0</v>
      </c>
      <c r="F34" s="15">
        <v>0</v>
      </c>
      <c r="G34" s="16">
        <v>42360</v>
      </c>
      <c r="H34" s="15">
        <v>0</v>
      </c>
      <c r="I34" s="15">
        <v>42360</v>
      </c>
      <c r="J34" s="15">
        <v>0</v>
      </c>
      <c r="K34" s="15">
        <v>42360</v>
      </c>
      <c r="L34" s="15">
        <v>0</v>
      </c>
    </row>
    <row r="35" spans="1:12" ht="12.75">
      <c r="A35" s="13">
        <v>1</v>
      </c>
      <c r="B35" s="13">
        <v>1</v>
      </c>
      <c r="C35" s="13" t="s">
        <v>173</v>
      </c>
      <c r="D35" s="14" t="s">
        <v>174</v>
      </c>
      <c r="E35" s="15">
        <v>0</v>
      </c>
      <c r="F35" s="15">
        <v>0</v>
      </c>
      <c r="G35" s="16">
        <v>9458.75</v>
      </c>
      <c r="H35" s="15">
        <v>0</v>
      </c>
      <c r="I35" s="15">
        <v>9458.75</v>
      </c>
      <c r="J35" s="15">
        <v>0</v>
      </c>
      <c r="K35" s="15">
        <v>9458.75</v>
      </c>
      <c r="L35" s="15">
        <v>0</v>
      </c>
    </row>
    <row r="36" spans="1:12" ht="14.25">
      <c r="A36" s="12"/>
      <c r="B36" s="12"/>
      <c r="C36" s="13" t="s">
        <v>118</v>
      </c>
      <c r="D36" s="14" t="s">
        <v>175</v>
      </c>
      <c r="E36" s="15">
        <v>0</v>
      </c>
      <c r="F36" s="15">
        <v>0</v>
      </c>
      <c r="G36" s="16">
        <v>436469.32</v>
      </c>
      <c r="H36" s="15">
        <v>0</v>
      </c>
      <c r="I36" s="15">
        <v>436469.32</v>
      </c>
      <c r="J36" s="15">
        <v>0</v>
      </c>
      <c r="K36" s="15">
        <v>436469.32</v>
      </c>
      <c r="L36" s="15">
        <v>0</v>
      </c>
    </row>
    <row r="37" spans="1:12" ht="12.75">
      <c r="A37" s="13">
        <v>1</v>
      </c>
      <c r="B37" s="13">
        <v>1</v>
      </c>
      <c r="C37" s="13" t="s">
        <v>176</v>
      </c>
      <c r="D37" s="14" t="s">
        <v>177</v>
      </c>
      <c r="E37" s="15">
        <v>0</v>
      </c>
      <c r="F37" s="15">
        <v>0</v>
      </c>
      <c r="G37" s="16">
        <v>17973.27</v>
      </c>
      <c r="H37" s="15">
        <v>0</v>
      </c>
      <c r="I37" s="15">
        <v>17973.27</v>
      </c>
      <c r="J37" s="15">
        <v>0</v>
      </c>
      <c r="K37" s="15">
        <v>17973.27</v>
      </c>
      <c r="L37" s="15">
        <v>0</v>
      </c>
    </row>
    <row r="38" spans="1:12" ht="12.75">
      <c r="A38" s="13">
        <v>1</v>
      </c>
      <c r="B38" s="13">
        <v>1</v>
      </c>
      <c r="C38" s="13" t="s">
        <v>178</v>
      </c>
      <c r="D38" s="14" t="s">
        <v>179</v>
      </c>
      <c r="E38" s="15">
        <v>0</v>
      </c>
      <c r="F38" s="15">
        <v>0</v>
      </c>
      <c r="G38" s="16">
        <v>7573.12</v>
      </c>
      <c r="H38" s="15">
        <v>0</v>
      </c>
      <c r="I38" s="15">
        <v>7573.12</v>
      </c>
      <c r="J38" s="15">
        <v>0</v>
      </c>
      <c r="K38" s="15">
        <v>7573.12</v>
      </c>
      <c r="L38" s="15">
        <v>0</v>
      </c>
    </row>
    <row r="39" spans="1:12" ht="12.75">
      <c r="A39" s="13">
        <v>1</v>
      </c>
      <c r="B39" s="13">
        <v>1</v>
      </c>
      <c r="C39" s="13" t="s">
        <v>180</v>
      </c>
      <c r="D39" s="14" t="s">
        <v>181</v>
      </c>
      <c r="E39" s="15">
        <v>0</v>
      </c>
      <c r="F39" s="15">
        <v>0</v>
      </c>
      <c r="G39" s="16">
        <v>100</v>
      </c>
      <c r="H39" s="15">
        <v>0</v>
      </c>
      <c r="I39" s="15">
        <v>100</v>
      </c>
      <c r="J39" s="15">
        <v>0</v>
      </c>
      <c r="K39" s="15">
        <v>100</v>
      </c>
      <c r="L39" s="15">
        <v>0</v>
      </c>
    </row>
    <row r="40" spans="1:12" ht="12.75">
      <c r="A40" s="13">
        <v>1</v>
      </c>
      <c r="B40" s="13">
        <v>1</v>
      </c>
      <c r="C40" s="13" t="s">
        <v>182</v>
      </c>
      <c r="D40" s="14" t="s">
        <v>183</v>
      </c>
      <c r="E40" s="15">
        <v>0</v>
      </c>
      <c r="F40" s="15">
        <v>0</v>
      </c>
      <c r="G40" s="16">
        <v>7024.63</v>
      </c>
      <c r="H40" s="15">
        <v>0</v>
      </c>
      <c r="I40" s="15">
        <v>7024.63</v>
      </c>
      <c r="J40" s="15">
        <v>0</v>
      </c>
      <c r="K40" s="15">
        <v>7024.63</v>
      </c>
      <c r="L40" s="15">
        <v>0</v>
      </c>
    </row>
    <row r="41" spans="1:12" ht="14.25">
      <c r="A41" s="12"/>
      <c r="B41" s="12"/>
      <c r="C41" s="13" t="s">
        <v>118</v>
      </c>
      <c r="D41" s="14" t="s">
        <v>184</v>
      </c>
      <c r="E41" s="15">
        <v>0</v>
      </c>
      <c r="F41" s="15">
        <v>0</v>
      </c>
      <c r="G41" s="16">
        <v>32671.02</v>
      </c>
      <c r="H41" s="15">
        <v>0</v>
      </c>
      <c r="I41" s="15">
        <v>32671.02</v>
      </c>
      <c r="J41" s="15">
        <v>0</v>
      </c>
      <c r="K41" s="15">
        <v>32671.02</v>
      </c>
      <c r="L41" s="15">
        <v>0</v>
      </c>
    </row>
    <row r="42" spans="1:12" ht="12.75">
      <c r="A42" s="13">
        <v>1</v>
      </c>
      <c r="B42" s="13">
        <v>1</v>
      </c>
      <c r="C42" s="13" t="s">
        <v>185</v>
      </c>
      <c r="D42" s="14" t="s">
        <v>186</v>
      </c>
      <c r="E42" s="15">
        <v>0</v>
      </c>
      <c r="F42" s="15">
        <v>0</v>
      </c>
      <c r="G42" s="16">
        <v>5407.24</v>
      </c>
      <c r="H42" s="15">
        <v>0</v>
      </c>
      <c r="I42" s="15">
        <v>5407.24</v>
      </c>
      <c r="J42" s="15">
        <v>0</v>
      </c>
      <c r="K42" s="15">
        <v>5407.24</v>
      </c>
      <c r="L42" s="15">
        <v>0</v>
      </c>
    </row>
    <row r="43" spans="1:12" ht="12.75">
      <c r="A43" s="13">
        <v>1</v>
      </c>
      <c r="B43" s="13">
        <v>1</v>
      </c>
      <c r="C43" s="13" t="s">
        <v>187</v>
      </c>
      <c r="D43" s="14" t="s">
        <v>188</v>
      </c>
      <c r="E43" s="15">
        <v>0</v>
      </c>
      <c r="F43" s="15">
        <v>0</v>
      </c>
      <c r="G43" s="16">
        <v>662.5</v>
      </c>
      <c r="H43" s="15">
        <v>0</v>
      </c>
      <c r="I43" s="15">
        <v>662.5</v>
      </c>
      <c r="J43" s="15">
        <v>0</v>
      </c>
      <c r="K43" s="15">
        <v>662.5</v>
      </c>
      <c r="L43" s="15">
        <v>0</v>
      </c>
    </row>
    <row r="44" spans="1:12" ht="14.25">
      <c r="A44" s="12"/>
      <c r="B44" s="12"/>
      <c r="C44" s="13" t="s">
        <v>118</v>
      </c>
      <c r="D44" s="14" t="s">
        <v>118</v>
      </c>
      <c r="E44" s="12"/>
      <c r="F44" s="12"/>
      <c r="G44" s="16"/>
      <c r="H44" s="12"/>
      <c r="I44" s="12"/>
      <c r="J44" s="12"/>
      <c r="K44" s="12"/>
      <c r="L44" s="12"/>
    </row>
    <row r="45" spans="1:12" ht="14.25">
      <c r="A45" s="12"/>
      <c r="B45" s="12"/>
      <c r="C45" s="13" t="s">
        <v>118</v>
      </c>
      <c r="D45" s="14" t="s">
        <v>189</v>
      </c>
      <c r="E45" s="15">
        <v>0</v>
      </c>
      <c r="F45" s="15">
        <v>0</v>
      </c>
      <c r="G45" s="16">
        <v>6069.74</v>
      </c>
      <c r="H45" s="15">
        <v>0</v>
      </c>
      <c r="I45" s="15">
        <v>6069.74</v>
      </c>
      <c r="J45" s="15">
        <v>0</v>
      </c>
      <c r="K45" s="15">
        <v>6069.74</v>
      </c>
      <c r="L45" s="15">
        <v>0</v>
      </c>
    </row>
    <row r="46" spans="1:12" ht="14.25">
      <c r="A46" s="12"/>
      <c r="B46" s="12"/>
      <c r="C46" s="13" t="s">
        <v>118</v>
      </c>
      <c r="D46" s="14" t="s">
        <v>190</v>
      </c>
      <c r="E46" s="15">
        <v>0</v>
      </c>
      <c r="F46" s="15">
        <v>0</v>
      </c>
      <c r="G46" s="16">
        <v>746405.4</v>
      </c>
      <c r="H46" s="15">
        <v>0</v>
      </c>
      <c r="I46" s="15">
        <v>746405.4</v>
      </c>
      <c r="J46" s="15">
        <v>0</v>
      </c>
      <c r="K46" s="15">
        <v>746405.4</v>
      </c>
      <c r="L46" s="15">
        <v>0</v>
      </c>
    </row>
    <row r="47" spans="1:12" ht="14.25">
      <c r="A47" s="12"/>
      <c r="B47" s="12"/>
      <c r="C47" s="13" t="s">
        <v>118</v>
      </c>
      <c r="D47" s="14" t="s">
        <v>191</v>
      </c>
      <c r="E47" s="15">
        <v>0</v>
      </c>
      <c r="F47" s="15">
        <v>0</v>
      </c>
      <c r="G47" s="16">
        <v>746405.4</v>
      </c>
      <c r="H47" s="15">
        <v>0</v>
      </c>
      <c r="I47" s="15">
        <v>746405.4</v>
      </c>
      <c r="J47" s="15">
        <v>0</v>
      </c>
      <c r="K47" s="15">
        <v>746405.4</v>
      </c>
      <c r="L47" s="15">
        <v>0</v>
      </c>
    </row>
    <row r="48" spans="1:12" ht="14.25">
      <c r="A48" s="12"/>
      <c r="B48" s="12"/>
      <c r="C48" s="13" t="s">
        <v>118</v>
      </c>
      <c r="D48" s="14" t="s">
        <v>192</v>
      </c>
      <c r="E48" s="15">
        <v>0</v>
      </c>
      <c r="F48" s="15">
        <v>0</v>
      </c>
      <c r="G48" s="16">
        <v>746405.4</v>
      </c>
      <c r="H48" s="15">
        <v>0</v>
      </c>
      <c r="I48" s="15">
        <v>746405.4</v>
      </c>
      <c r="J48" s="15">
        <v>0</v>
      </c>
      <c r="K48" s="15">
        <v>746405.4</v>
      </c>
      <c r="L48" s="15">
        <v>0</v>
      </c>
    </row>
    <row r="49" spans="3:12" ht="12.75">
      <c r="C49" s="13" t="s">
        <v>118</v>
      </c>
      <c r="D49" s="14" t="s">
        <v>193</v>
      </c>
      <c r="E49" s="15">
        <v>0</v>
      </c>
      <c r="F49" s="15">
        <v>0</v>
      </c>
      <c r="G49" s="16">
        <v>746405.4</v>
      </c>
      <c r="H49" s="15">
        <v>0</v>
      </c>
      <c r="I49" s="15">
        <v>746405.4</v>
      </c>
      <c r="J49" s="15">
        <v>0</v>
      </c>
      <c r="K49" s="15">
        <v>746405.4</v>
      </c>
      <c r="L49" s="15">
        <v>0</v>
      </c>
    </row>
    <row r="50" spans="3:12" ht="12.75">
      <c r="C50" s="13" t="s">
        <v>118</v>
      </c>
      <c r="D50" s="14" t="s">
        <v>194</v>
      </c>
      <c r="E50" s="15">
        <v>0</v>
      </c>
      <c r="F50" s="15">
        <v>0</v>
      </c>
      <c r="G50" s="16">
        <v>746405.4</v>
      </c>
      <c r="H50" s="15">
        <v>0</v>
      </c>
      <c r="I50" s="15">
        <v>746405.4</v>
      </c>
      <c r="J50" s="15">
        <v>0</v>
      </c>
      <c r="K50" s="15">
        <v>746405.4</v>
      </c>
      <c r="L50" s="1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G2" sqref="G2"/>
    </sheetView>
  </sheetViews>
  <sheetFormatPr defaultColWidth="8.7109375" defaultRowHeight="12.75"/>
  <cols>
    <col min="1" max="1" width="5.7109375" style="0" bestFit="1" customWidth="1"/>
    <col min="2" max="2" width="6.7109375" style="0" bestFit="1" customWidth="1"/>
    <col min="3" max="3" width="4.7109375" style="0" bestFit="1" customWidth="1"/>
    <col min="4" max="4" width="41.28125" style="0" bestFit="1" customWidth="1"/>
    <col min="5" max="5" width="11.57421875" style="0" bestFit="1" customWidth="1"/>
    <col min="6" max="6" width="13.28125" style="0" bestFit="1" customWidth="1"/>
    <col min="7" max="7" width="13.8515625" style="0" bestFit="1" customWidth="1"/>
    <col min="8" max="8" width="15.57421875" style="0" hidden="1" customWidth="1"/>
    <col min="9" max="9" width="11.421875" style="0" hidden="1" customWidth="1"/>
    <col min="10" max="10" width="13.28125" style="0" hidden="1" customWidth="1"/>
    <col min="11" max="11" width="0" style="0" hidden="1" customWidth="1"/>
    <col min="12" max="12" width="10.28125" style="0" hidden="1" customWidth="1"/>
    <col min="13" max="13" width="0" style="0" hidden="1" customWidth="1"/>
  </cols>
  <sheetData>
    <row r="1" spans="1:12" ht="12.75">
      <c r="A1" s="18" t="s">
        <v>96</v>
      </c>
      <c r="B1" s="18" t="s">
        <v>97</v>
      </c>
      <c r="C1" s="18" t="s">
        <v>98</v>
      </c>
      <c r="D1" s="19" t="s">
        <v>99</v>
      </c>
      <c r="E1" s="20" t="s">
        <v>100</v>
      </c>
      <c r="F1" s="20" t="s">
        <v>101</v>
      </c>
      <c r="G1" s="20" t="s">
        <v>102</v>
      </c>
      <c r="H1" s="20" t="s">
        <v>103</v>
      </c>
      <c r="I1" s="20" t="s">
        <v>104</v>
      </c>
      <c r="J1" s="20" t="s">
        <v>105</v>
      </c>
      <c r="K1" s="20" t="s">
        <v>106</v>
      </c>
      <c r="L1" s="20" t="s">
        <v>107</v>
      </c>
    </row>
    <row r="2" spans="1:12" ht="12.75">
      <c r="A2" s="18">
        <v>5</v>
      </c>
      <c r="B2" s="18">
        <v>0</v>
      </c>
      <c r="C2" s="18" t="s">
        <v>108</v>
      </c>
      <c r="D2" s="19" t="s">
        <v>109</v>
      </c>
      <c r="E2" s="20">
        <v>0</v>
      </c>
      <c r="F2" s="20">
        <v>0</v>
      </c>
      <c r="G2" s="21">
        <v>270</v>
      </c>
      <c r="H2" s="20">
        <v>0</v>
      </c>
      <c r="I2" s="20">
        <v>270</v>
      </c>
      <c r="J2" s="20">
        <v>0</v>
      </c>
      <c r="K2" s="20">
        <v>270</v>
      </c>
      <c r="L2" s="20">
        <v>0</v>
      </c>
    </row>
    <row r="3" spans="1:12" ht="12.75">
      <c r="A3" s="18">
        <v>5</v>
      </c>
      <c r="B3" s="18">
        <v>0</v>
      </c>
      <c r="C3" s="18" t="s">
        <v>110</v>
      </c>
      <c r="D3" s="19" t="s">
        <v>111</v>
      </c>
      <c r="E3" s="20">
        <v>0</v>
      </c>
      <c r="F3" s="20">
        <v>0</v>
      </c>
      <c r="G3" s="21">
        <v>3507</v>
      </c>
      <c r="H3" s="20">
        <v>0</v>
      </c>
      <c r="I3" s="20">
        <v>3507</v>
      </c>
      <c r="J3" s="20">
        <v>0</v>
      </c>
      <c r="K3" s="20">
        <v>3507</v>
      </c>
      <c r="L3" s="20">
        <v>0</v>
      </c>
    </row>
    <row r="4" spans="1:12" ht="12.75">
      <c r="A4" s="18">
        <v>5</v>
      </c>
      <c r="B4" s="18">
        <v>0</v>
      </c>
      <c r="C4" s="18" t="s">
        <v>112</v>
      </c>
      <c r="D4" s="19" t="s">
        <v>113</v>
      </c>
      <c r="E4" s="20">
        <v>0</v>
      </c>
      <c r="F4" s="20">
        <v>0</v>
      </c>
      <c r="G4" s="21">
        <v>1434</v>
      </c>
      <c r="H4" s="20">
        <v>0</v>
      </c>
      <c r="I4" s="20">
        <v>1434</v>
      </c>
      <c r="J4" s="20">
        <v>0</v>
      </c>
      <c r="K4" s="20">
        <v>1434</v>
      </c>
      <c r="L4" s="20">
        <v>0</v>
      </c>
    </row>
    <row r="5" spans="1:12" ht="14.25">
      <c r="A5" s="17"/>
      <c r="B5" s="17"/>
      <c r="C5" s="18" t="s">
        <v>118</v>
      </c>
      <c r="D5" s="19" t="s">
        <v>119</v>
      </c>
      <c r="E5" s="20">
        <v>0</v>
      </c>
      <c r="F5" s="20">
        <v>0</v>
      </c>
      <c r="G5" s="21">
        <v>5211</v>
      </c>
      <c r="H5" s="20">
        <v>0</v>
      </c>
      <c r="I5" s="20">
        <v>5211</v>
      </c>
      <c r="J5" s="20">
        <v>0</v>
      </c>
      <c r="K5" s="20">
        <v>5211</v>
      </c>
      <c r="L5" s="20">
        <v>0</v>
      </c>
    </row>
    <row r="6" spans="1:12" ht="12.75">
      <c r="A6" s="18">
        <v>5</v>
      </c>
      <c r="B6" s="18">
        <v>0</v>
      </c>
      <c r="C6" s="18" t="s">
        <v>120</v>
      </c>
      <c r="D6" s="19" t="s">
        <v>121</v>
      </c>
      <c r="E6" s="20">
        <v>0</v>
      </c>
      <c r="F6" s="20">
        <v>0</v>
      </c>
      <c r="G6" s="21">
        <v>1158.75</v>
      </c>
      <c r="H6" s="20">
        <v>0</v>
      </c>
      <c r="I6" s="20">
        <v>1158.75</v>
      </c>
      <c r="J6" s="20">
        <v>0</v>
      </c>
      <c r="K6" s="20">
        <v>1158.75</v>
      </c>
      <c r="L6" s="20">
        <v>0</v>
      </c>
    </row>
    <row r="7" spans="1:12" ht="12.75">
      <c r="A7" s="18">
        <v>5</v>
      </c>
      <c r="B7" s="18">
        <v>0</v>
      </c>
      <c r="C7" s="18" t="s">
        <v>122</v>
      </c>
      <c r="D7" s="19" t="s">
        <v>123</v>
      </c>
      <c r="E7" s="20">
        <v>0</v>
      </c>
      <c r="F7" s="20">
        <v>0</v>
      </c>
      <c r="G7" s="21">
        <v>7324.93</v>
      </c>
      <c r="H7" s="20">
        <v>0</v>
      </c>
      <c r="I7" s="20">
        <v>7324.93</v>
      </c>
      <c r="J7" s="20">
        <v>0</v>
      </c>
      <c r="K7" s="20">
        <v>7324.93</v>
      </c>
      <c r="L7" s="20">
        <v>0</v>
      </c>
    </row>
    <row r="8" spans="1:12" ht="12.75">
      <c r="A8" s="18">
        <v>5</v>
      </c>
      <c r="B8" s="18">
        <v>0</v>
      </c>
      <c r="C8" s="18" t="s">
        <v>124</v>
      </c>
      <c r="D8" s="19" t="s">
        <v>125</v>
      </c>
      <c r="E8" s="20">
        <v>0</v>
      </c>
      <c r="F8" s="20">
        <v>0</v>
      </c>
      <c r="G8" s="21">
        <v>3185.75</v>
      </c>
      <c r="H8" s="20">
        <v>0</v>
      </c>
      <c r="I8" s="20">
        <v>3185.75</v>
      </c>
      <c r="J8" s="20">
        <v>0</v>
      </c>
      <c r="K8" s="20">
        <v>3185.75</v>
      </c>
      <c r="L8" s="20">
        <v>0</v>
      </c>
    </row>
    <row r="9" spans="1:12" ht="12.75">
      <c r="A9" s="18">
        <v>5</v>
      </c>
      <c r="B9" s="18">
        <v>0</v>
      </c>
      <c r="C9" s="18" t="s">
        <v>126</v>
      </c>
      <c r="D9" s="19" t="s">
        <v>127</v>
      </c>
      <c r="E9" s="20">
        <v>0</v>
      </c>
      <c r="F9" s="20">
        <v>0</v>
      </c>
      <c r="G9" s="21">
        <v>1407.5</v>
      </c>
      <c r="H9" s="20">
        <v>0</v>
      </c>
      <c r="I9" s="20">
        <v>1407.5</v>
      </c>
      <c r="J9" s="20">
        <v>0</v>
      </c>
      <c r="K9" s="20">
        <v>1407.5</v>
      </c>
      <c r="L9" s="20">
        <v>0</v>
      </c>
    </row>
    <row r="10" spans="1:12" ht="12.75">
      <c r="A10" s="18">
        <v>5</v>
      </c>
      <c r="B10" s="18">
        <v>0</v>
      </c>
      <c r="C10" s="18" t="s">
        <v>196</v>
      </c>
      <c r="D10" s="19" t="s">
        <v>197</v>
      </c>
      <c r="E10" s="20">
        <v>0</v>
      </c>
      <c r="F10" s="20">
        <v>0</v>
      </c>
      <c r="G10" s="21">
        <v>2121.53</v>
      </c>
      <c r="H10" s="20">
        <v>0</v>
      </c>
      <c r="I10" s="20">
        <v>2121.53</v>
      </c>
      <c r="J10" s="20">
        <v>0</v>
      </c>
      <c r="K10" s="20">
        <v>2121.53</v>
      </c>
      <c r="L10" s="20">
        <v>0</v>
      </c>
    </row>
    <row r="11" spans="1:12" ht="12.75">
      <c r="A11" s="18">
        <v>5</v>
      </c>
      <c r="B11" s="18">
        <v>0</v>
      </c>
      <c r="C11" s="18" t="s">
        <v>138</v>
      </c>
      <c r="D11" s="19" t="s">
        <v>139</v>
      </c>
      <c r="E11" s="20">
        <v>0</v>
      </c>
      <c r="F11" s="20">
        <v>0</v>
      </c>
      <c r="G11" s="21">
        <v>8027.9</v>
      </c>
      <c r="H11" s="20">
        <v>0</v>
      </c>
      <c r="I11" s="20">
        <v>8027.9</v>
      </c>
      <c r="J11" s="20">
        <v>0</v>
      </c>
      <c r="K11" s="20">
        <v>8027.9</v>
      </c>
      <c r="L11" s="20">
        <v>0</v>
      </c>
    </row>
    <row r="12" spans="1:12" ht="14.25">
      <c r="A12" s="17"/>
      <c r="B12" s="17"/>
      <c r="C12" s="18" t="s">
        <v>118</v>
      </c>
      <c r="D12" s="19" t="s">
        <v>140</v>
      </c>
      <c r="E12" s="20">
        <v>0</v>
      </c>
      <c r="F12" s="20">
        <v>0</v>
      </c>
      <c r="G12" s="21">
        <v>23226.36</v>
      </c>
      <c r="H12" s="20">
        <v>0</v>
      </c>
      <c r="I12" s="20">
        <v>23226.36</v>
      </c>
      <c r="J12" s="20">
        <v>0</v>
      </c>
      <c r="K12" s="20">
        <v>23226.36</v>
      </c>
      <c r="L12" s="20">
        <v>0</v>
      </c>
    </row>
    <row r="13" spans="1:12" ht="12.75">
      <c r="A13" s="18">
        <v>5</v>
      </c>
      <c r="B13" s="18">
        <v>0</v>
      </c>
      <c r="C13" s="18" t="s">
        <v>147</v>
      </c>
      <c r="D13" s="19" t="s">
        <v>148</v>
      </c>
      <c r="E13" s="20">
        <v>0</v>
      </c>
      <c r="F13" s="20">
        <v>0</v>
      </c>
      <c r="G13" s="21">
        <v>2420</v>
      </c>
      <c r="H13" s="20">
        <v>0</v>
      </c>
      <c r="I13" s="20">
        <v>2420</v>
      </c>
      <c r="J13" s="20">
        <v>0</v>
      </c>
      <c r="K13" s="20">
        <v>2420</v>
      </c>
      <c r="L13" s="20">
        <v>0</v>
      </c>
    </row>
    <row r="14" spans="1:12" ht="12.75">
      <c r="A14" s="18">
        <v>5</v>
      </c>
      <c r="B14" s="18">
        <v>0</v>
      </c>
      <c r="C14" s="18" t="s">
        <v>149</v>
      </c>
      <c r="D14" s="19" t="s">
        <v>150</v>
      </c>
      <c r="E14" s="20">
        <v>0</v>
      </c>
      <c r="F14" s="20">
        <v>0</v>
      </c>
      <c r="G14" s="21">
        <v>210811</v>
      </c>
      <c r="H14" s="20">
        <v>0</v>
      </c>
      <c r="I14" s="20">
        <v>210811</v>
      </c>
      <c r="J14" s="20">
        <v>0</v>
      </c>
      <c r="K14" s="20">
        <v>210811</v>
      </c>
      <c r="L14" s="20">
        <v>0</v>
      </c>
    </row>
    <row r="15" spans="1:12" ht="12.75">
      <c r="A15" s="18">
        <v>5</v>
      </c>
      <c r="B15" s="18">
        <v>0</v>
      </c>
      <c r="C15" s="18" t="s">
        <v>151</v>
      </c>
      <c r="D15" s="19" t="s">
        <v>152</v>
      </c>
      <c r="E15" s="20">
        <v>0</v>
      </c>
      <c r="F15" s="20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</row>
    <row r="16" spans="1:12" ht="12.75">
      <c r="A16" s="18">
        <v>5</v>
      </c>
      <c r="B16" s="18">
        <v>0</v>
      </c>
      <c r="C16" s="18" t="s">
        <v>198</v>
      </c>
      <c r="D16" s="19" t="s">
        <v>199</v>
      </c>
      <c r="E16" s="20">
        <v>0</v>
      </c>
      <c r="F16" s="20">
        <v>0</v>
      </c>
      <c r="G16" s="21">
        <v>3934.06</v>
      </c>
      <c r="H16" s="20">
        <v>0</v>
      </c>
      <c r="I16" s="20">
        <v>3934.06</v>
      </c>
      <c r="J16" s="20">
        <v>0</v>
      </c>
      <c r="K16" s="20">
        <v>3934.06</v>
      </c>
      <c r="L16" s="20">
        <v>0</v>
      </c>
    </row>
    <row r="17" spans="1:12" ht="12.75">
      <c r="A17" s="18">
        <v>5</v>
      </c>
      <c r="B17" s="18">
        <v>0</v>
      </c>
      <c r="C17" s="18" t="s">
        <v>169</v>
      </c>
      <c r="D17" s="19" t="s">
        <v>170</v>
      </c>
      <c r="E17" s="20">
        <v>0</v>
      </c>
      <c r="F17" s="20">
        <v>0</v>
      </c>
      <c r="G17" s="21">
        <v>5951.25</v>
      </c>
      <c r="H17" s="20">
        <v>0</v>
      </c>
      <c r="I17" s="20">
        <v>5951.25</v>
      </c>
      <c r="J17" s="20">
        <v>0</v>
      </c>
      <c r="K17" s="20">
        <v>5951.25</v>
      </c>
      <c r="L17" s="20">
        <v>0</v>
      </c>
    </row>
    <row r="18" spans="1:12" ht="14.25">
      <c r="A18" s="17"/>
      <c r="B18" s="17"/>
      <c r="C18" s="18" t="s">
        <v>118</v>
      </c>
      <c r="D18" s="19" t="s">
        <v>175</v>
      </c>
      <c r="E18" s="20">
        <v>0</v>
      </c>
      <c r="F18" s="20">
        <v>0</v>
      </c>
      <c r="G18" s="21">
        <v>223116.31</v>
      </c>
      <c r="H18" s="20">
        <v>0</v>
      </c>
      <c r="I18" s="20">
        <v>223116.31</v>
      </c>
      <c r="J18" s="20">
        <v>0</v>
      </c>
      <c r="K18" s="20">
        <v>223116.31</v>
      </c>
      <c r="L18" s="20">
        <v>0</v>
      </c>
    </row>
    <row r="19" spans="1:12" ht="12.75">
      <c r="A19" s="18">
        <v>5</v>
      </c>
      <c r="B19" s="18">
        <v>0</v>
      </c>
      <c r="C19" s="18" t="s">
        <v>178</v>
      </c>
      <c r="D19" s="19" t="s">
        <v>179</v>
      </c>
      <c r="E19" s="20">
        <v>0</v>
      </c>
      <c r="F19" s="20">
        <v>0</v>
      </c>
      <c r="G19" s="21">
        <v>2502.59</v>
      </c>
      <c r="H19" s="20">
        <v>0</v>
      </c>
      <c r="I19" s="20">
        <v>2502.59</v>
      </c>
      <c r="J19" s="20">
        <v>0</v>
      </c>
      <c r="K19" s="20">
        <v>2502.59</v>
      </c>
      <c r="L19" s="20">
        <v>0</v>
      </c>
    </row>
    <row r="20" spans="1:12" ht="12.75">
      <c r="A20" s="18">
        <v>5</v>
      </c>
      <c r="B20" s="18">
        <v>0</v>
      </c>
      <c r="C20" s="18" t="s">
        <v>182</v>
      </c>
      <c r="D20" s="19" t="s">
        <v>183</v>
      </c>
      <c r="E20" s="20">
        <v>0</v>
      </c>
      <c r="F20" s="20">
        <v>0</v>
      </c>
      <c r="G20" s="21">
        <v>2923.88</v>
      </c>
      <c r="H20" s="20">
        <v>0</v>
      </c>
      <c r="I20" s="20">
        <v>2923.88</v>
      </c>
      <c r="J20" s="20">
        <v>0</v>
      </c>
      <c r="K20" s="20">
        <v>2923.88</v>
      </c>
      <c r="L20" s="20">
        <v>0</v>
      </c>
    </row>
    <row r="21" spans="1:12" ht="14.25">
      <c r="A21" s="17"/>
      <c r="B21" s="17"/>
      <c r="C21" s="18" t="s">
        <v>118</v>
      </c>
      <c r="D21" s="19" t="s">
        <v>118</v>
      </c>
      <c r="E21" s="17"/>
      <c r="F21" s="17"/>
      <c r="G21" s="21"/>
      <c r="H21" s="17"/>
      <c r="I21" s="17"/>
      <c r="J21" s="17"/>
      <c r="K21" s="17"/>
      <c r="L21" s="17"/>
    </row>
    <row r="22" spans="1:12" ht="14.25">
      <c r="A22" s="17"/>
      <c r="B22" s="17"/>
      <c r="C22" s="18" t="s">
        <v>118</v>
      </c>
      <c r="D22" s="19" t="s">
        <v>184</v>
      </c>
      <c r="E22" s="20">
        <v>0</v>
      </c>
      <c r="F22" s="20">
        <v>0</v>
      </c>
      <c r="G22" s="21">
        <v>5426.47</v>
      </c>
      <c r="H22" s="20">
        <v>0</v>
      </c>
      <c r="I22" s="20">
        <v>5426.47</v>
      </c>
      <c r="J22" s="20">
        <v>0</v>
      </c>
      <c r="K22" s="20">
        <v>5426.47</v>
      </c>
      <c r="L22" s="20">
        <v>0</v>
      </c>
    </row>
    <row r="23" spans="1:12" ht="14.25">
      <c r="A23" s="17"/>
      <c r="B23" s="17"/>
      <c r="C23" s="18" t="s">
        <v>118</v>
      </c>
      <c r="D23" s="19" t="s">
        <v>190</v>
      </c>
      <c r="E23" s="20">
        <v>0</v>
      </c>
      <c r="F23" s="20">
        <v>0</v>
      </c>
      <c r="G23" s="21">
        <v>256980.14</v>
      </c>
      <c r="H23" s="20">
        <v>0</v>
      </c>
      <c r="I23" s="20">
        <v>256980.14</v>
      </c>
      <c r="J23" s="20">
        <v>0</v>
      </c>
      <c r="K23" s="20">
        <v>256980.14</v>
      </c>
      <c r="L23" s="20">
        <v>0</v>
      </c>
    </row>
    <row r="24" spans="1:12" ht="14.25">
      <c r="A24" s="17"/>
      <c r="B24" s="17"/>
      <c r="C24" s="18" t="s">
        <v>118</v>
      </c>
      <c r="D24" s="19" t="s">
        <v>191</v>
      </c>
      <c r="E24" s="20">
        <v>0</v>
      </c>
      <c r="F24" s="20">
        <v>0</v>
      </c>
      <c r="G24" s="21">
        <v>256980.14</v>
      </c>
      <c r="H24" s="20">
        <v>0</v>
      </c>
      <c r="I24" s="20">
        <v>256980.14</v>
      </c>
      <c r="J24" s="20">
        <v>0</v>
      </c>
      <c r="K24" s="20">
        <v>256980.14</v>
      </c>
      <c r="L24" s="20">
        <v>0</v>
      </c>
    </row>
    <row r="25" spans="1:12" ht="14.25">
      <c r="A25" s="17"/>
      <c r="B25" s="17"/>
      <c r="C25" s="18" t="s">
        <v>118</v>
      </c>
      <c r="D25" s="19" t="s">
        <v>192</v>
      </c>
      <c r="E25" s="20">
        <v>0</v>
      </c>
      <c r="F25" s="20">
        <v>0</v>
      </c>
      <c r="G25" s="21">
        <v>256980.14</v>
      </c>
      <c r="H25" s="20">
        <v>0</v>
      </c>
      <c r="I25" s="20">
        <v>256980.14</v>
      </c>
      <c r="J25" s="20">
        <v>0</v>
      </c>
      <c r="K25" s="20">
        <v>256980.14</v>
      </c>
      <c r="L25" s="20">
        <v>0</v>
      </c>
    </row>
    <row r="26" spans="1:12" ht="14.25">
      <c r="A26" s="17"/>
      <c r="B26" s="17"/>
      <c r="C26" s="18" t="s">
        <v>118</v>
      </c>
      <c r="D26" s="19" t="s">
        <v>193</v>
      </c>
      <c r="E26" s="20">
        <v>0</v>
      </c>
      <c r="F26" s="20">
        <v>0</v>
      </c>
      <c r="G26" s="21">
        <v>256980.14</v>
      </c>
      <c r="H26" s="20">
        <v>0</v>
      </c>
      <c r="I26" s="20">
        <v>256980.14</v>
      </c>
      <c r="J26" s="20">
        <v>0</v>
      </c>
      <c r="K26" s="20">
        <v>256980.14</v>
      </c>
      <c r="L26" s="20">
        <v>0</v>
      </c>
    </row>
    <row r="27" spans="1:12" ht="14.25">
      <c r="A27" s="17"/>
      <c r="B27" s="17"/>
      <c r="C27" s="18" t="s">
        <v>118</v>
      </c>
      <c r="D27" s="19" t="s">
        <v>194</v>
      </c>
      <c r="E27" s="20">
        <v>0</v>
      </c>
      <c r="F27" s="20">
        <v>0</v>
      </c>
      <c r="G27" s="21">
        <v>256980.14</v>
      </c>
      <c r="H27" s="20">
        <v>0</v>
      </c>
      <c r="I27" s="20">
        <v>256980.14</v>
      </c>
      <c r="J27" s="20">
        <v>0</v>
      </c>
      <c r="K27" s="20">
        <v>256980.14</v>
      </c>
      <c r="L27" s="2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5.7109375" style="0" bestFit="1" customWidth="1"/>
    <col min="2" max="2" width="6.7109375" style="0" bestFit="1" customWidth="1"/>
    <col min="3" max="3" width="4.7109375" style="0" bestFit="1" customWidth="1"/>
    <col min="4" max="4" width="28.28125" style="0" bestFit="1" customWidth="1"/>
    <col min="5" max="5" width="11.57421875" style="0" bestFit="1" customWidth="1"/>
    <col min="6" max="6" width="13.28125" style="0" bestFit="1" customWidth="1"/>
    <col min="7" max="7" width="13.8515625" style="0" bestFit="1" customWidth="1"/>
    <col min="8" max="8" width="15.57421875" style="0" bestFit="1" customWidth="1"/>
    <col min="9" max="9" width="11.421875" style="0" bestFit="1" customWidth="1"/>
    <col min="10" max="10" width="13.28125" style="0" bestFit="1" customWidth="1"/>
    <col min="11" max="11" width="8.7109375" style="0" bestFit="1" customWidth="1"/>
    <col min="12" max="12" width="10.28125" style="0" bestFit="1" customWidth="1"/>
  </cols>
  <sheetData>
    <row r="1" spans="1:12" ht="12.75">
      <c r="A1" s="23" t="s">
        <v>96</v>
      </c>
      <c r="B1" s="23" t="s">
        <v>97</v>
      </c>
      <c r="C1" s="23" t="s">
        <v>98</v>
      </c>
      <c r="D1" s="24" t="s">
        <v>99</v>
      </c>
      <c r="E1" s="25" t="s">
        <v>100</v>
      </c>
      <c r="F1" s="25" t="s">
        <v>101</v>
      </c>
      <c r="G1" s="25" t="s">
        <v>102</v>
      </c>
      <c r="H1" s="25" t="s">
        <v>103</v>
      </c>
      <c r="I1" s="25" t="s">
        <v>104</v>
      </c>
      <c r="J1" s="25" t="s">
        <v>105</v>
      </c>
      <c r="K1" s="25" t="s">
        <v>106</v>
      </c>
      <c r="L1" s="25" t="s">
        <v>107</v>
      </c>
    </row>
    <row r="2" spans="1:12" ht="12.75">
      <c r="A2" s="23">
        <v>3</v>
      </c>
      <c r="B2" s="23">
        <v>0</v>
      </c>
      <c r="C2" s="23" t="s">
        <v>124</v>
      </c>
      <c r="D2" s="24" t="s">
        <v>125</v>
      </c>
      <c r="E2" s="25">
        <v>0</v>
      </c>
      <c r="F2" s="25">
        <v>0</v>
      </c>
      <c r="G2" s="21">
        <v>1909.36</v>
      </c>
      <c r="H2" s="25">
        <v>0</v>
      </c>
      <c r="I2" s="25">
        <v>1909.36</v>
      </c>
      <c r="J2" s="25">
        <v>0</v>
      </c>
      <c r="K2" s="25">
        <v>1909.36</v>
      </c>
      <c r="L2" s="25">
        <v>0</v>
      </c>
    </row>
    <row r="3" spans="1:12" ht="12.75">
      <c r="A3" s="23">
        <v>3</v>
      </c>
      <c r="B3" s="23">
        <v>0</v>
      </c>
      <c r="C3" s="23" t="s">
        <v>196</v>
      </c>
      <c r="D3" s="24" t="s">
        <v>197</v>
      </c>
      <c r="E3" s="25">
        <v>0</v>
      </c>
      <c r="F3" s="25">
        <v>0</v>
      </c>
      <c r="G3" s="21">
        <v>144739.91</v>
      </c>
      <c r="H3" s="25">
        <v>0</v>
      </c>
      <c r="I3" s="25">
        <v>144739.91</v>
      </c>
      <c r="J3" s="25">
        <v>0</v>
      </c>
      <c r="K3" s="25">
        <v>144739.91</v>
      </c>
      <c r="L3" s="25">
        <v>0</v>
      </c>
    </row>
    <row r="4" spans="1:12" ht="12.75">
      <c r="A4" s="23">
        <v>3</v>
      </c>
      <c r="B4" s="23">
        <v>0</v>
      </c>
      <c r="C4" s="23" t="s">
        <v>128</v>
      </c>
      <c r="D4" s="24" t="s">
        <v>129</v>
      </c>
      <c r="E4" s="25">
        <v>0</v>
      </c>
      <c r="F4" s="25">
        <v>0</v>
      </c>
      <c r="G4" s="21">
        <v>13045.58</v>
      </c>
      <c r="H4" s="25">
        <v>0</v>
      </c>
      <c r="I4" s="25">
        <v>13045.58</v>
      </c>
      <c r="J4" s="25">
        <v>0</v>
      </c>
      <c r="K4" s="25">
        <v>13045.58</v>
      </c>
      <c r="L4" s="25">
        <v>0</v>
      </c>
    </row>
    <row r="5" spans="1:12" ht="12.75">
      <c r="A5" s="23">
        <v>3</v>
      </c>
      <c r="B5" s="23">
        <v>0</v>
      </c>
      <c r="C5" s="23" t="s">
        <v>200</v>
      </c>
      <c r="D5" s="24" t="s">
        <v>201</v>
      </c>
      <c r="E5" s="25">
        <v>0</v>
      </c>
      <c r="F5" s="25">
        <v>0</v>
      </c>
      <c r="G5" s="21">
        <v>1317</v>
      </c>
      <c r="H5" s="25">
        <v>0</v>
      </c>
      <c r="I5" s="25">
        <v>1317</v>
      </c>
      <c r="J5" s="25">
        <v>0</v>
      </c>
      <c r="K5" s="25">
        <v>1317</v>
      </c>
      <c r="L5" s="25">
        <v>0</v>
      </c>
    </row>
    <row r="6" spans="1:12" ht="12.75">
      <c r="A6" s="23">
        <v>3</v>
      </c>
      <c r="B6" s="23">
        <v>0</v>
      </c>
      <c r="C6" s="23" t="s">
        <v>138</v>
      </c>
      <c r="D6" s="24" t="s">
        <v>139</v>
      </c>
      <c r="E6" s="25">
        <v>0</v>
      </c>
      <c r="F6" s="25">
        <v>0</v>
      </c>
      <c r="G6" s="21">
        <v>495</v>
      </c>
      <c r="H6" s="25">
        <v>0</v>
      </c>
      <c r="I6" s="25">
        <v>495</v>
      </c>
      <c r="J6" s="25">
        <v>0</v>
      </c>
      <c r="K6" s="25">
        <v>495</v>
      </c>
      <c r="L6" s="25">
        <v>0</v>
      </c>
    </row>
    <row r="7" spans="1:12" ht="14.25">
      <c r="A7" s="22"/>
      <c r="B7" s="22"/>
      <c r="C7" s="23" t="s">
        <v>118</v>
      </c>
      <c r="D7" s="24" t="s">
        <v>140</v>
      </c>
      <c r="E7" s="25">
        <v>0</v>
      </c>
      <c r="F7" s="25">
        <v>0</v>
      </c>
      <c r="G7" s="21">
        <v>161506.85</v>
      </c>
      <c r="H7" s="25">
        <v>0</v>
      </c>
      <c r="I7" s="25">
        <v>161506.85</v>
      </c>
      <c r="J7" s="25">
        <v>0</v>
      </c>
      <c r="K7" s="25">
        <v>161506.85</v>
      </c>
      <c r="L7" s="25">
        <v>0</v>
      </c>
    </row>
    <row r="8" spans="1:12" ht="12.75">
      <c r="A8" s="23">
        <v>3</v>
      </c>
      <c r="B8" s="23">
        <v>0</v>
      </c>
      <c r="C8" s="23" t="s">
        <v>182</v>
      </c>
      <c r="D8" s="24" t="s">
        <v>183</v>
      </c>
      <c r="E8" s="25">
        <v>0</v>
      </c>
      <c r="F8" s="25">
        <v>0</v>
      </c>
      <c r="G8" s="21">
        <v>1917.75</v>
      </c>
      <c r="H8" s="25">
        <v>0</v>
      </c>
      <c r="I8" s="25">
        <v>1917.75</v>
      </c>
      <c r="J8" s="25">
        <v>0</v>
      </c>
      <c r="K8" s="25">
        <v>1917.75</v>
      </c>
      <c r="L8" s="25">
        <v>0</v>
      </c>
    </row>
    <row r="9" spans="1:12" ht="14.25">
      <c r="A9" s="22"/>
      <c r="B9" s="22"/>
      <c r="C9" s="23" t="s">
        <v>118</v>
      </c>
      <c r="D9" s="24" t="s">
        <v>118</v>
      </c>
      <c r="E9" s="22"/>
      <c r="F9" s="22"/>
      <c r="G9" s="22"/>
      <c r="H9" s="22"/>
      <c r="I9" s="22"/>
      <c r="J9" s="22"/>
      <c r="K9" s="22"/>
      <c r="L9" s="22"/>
    </row>
    <row r="10" spans="1:12" ht="14.25">
      <c r="A10" s="22"/>
      <c r="B10" s="22"/>
      <c r="C10" s="23" t="s">
        <v>118</v>
      </c>
      <c r="D10" s="24" t="s">
        <v>184</v>
      </c>
      <c r="E10" s="25">
        <v>0</v>
      </c>
      <c r="F10" s="25">
        <v>0</v>
      </c>
      <c r="G10" s="25">
        <v>1917.75</v>
      </c>
      <c r="H10" s="25">
        <v>0</v>
      </c>
      <c r="I10" s="25">
        <v>1917.75</v>
      </c>
      <c r="J10" s="25">
        <v>0</v>
      </c>
      <c r="K10" s="25">
        <v>1917.75</v>
      </c>
      <c r="L10" s="25">
        <v>0</v>
      </c>
    </row>
    <row r="11" spans="1:12" ht="14.25">
      <c r="A11" s="22"/>
      <c r="B11" s="22"/>
      <c r="C11" s="23" t="s">
        <v>118</v>
      </c>
      <c r="D11" s="24" t="s">
        <v>190</v>
      </c>
      <c r="E11" s="25">
        <v>0</v>
      </c>
      <c r="F11" s="25">
        <v>0</v>
      </c>
      <c r="G11" s="25">
        <v>163424.6</v>
      </c>
      <c r="H11" s="25">
        <v>0</v>
      </c>
      <c r="I11" s="25">
        <v>163424.6</v>
      </c>
      <c r="J11" s="25">
        <v>0</v>
      </c>
      <c r="K11" s="25">
        <v>163424.6</v>
      </c>
      <c r="L11" s="25">
        <v>0</v>
      </c>
    </row>
    <row r="12" spans="1:12" ht="14.25">
      <c r="A12" s="22"/>
      <c r="B12" s="22"/>
      <c r="C12" s="23" t="s">
        <v>118</v>
      </c>
      <c r="D12" s="24" t="s">
        <v>191</v>
      </c>
      <c r="E12" s="25">
        <v>0</v>
      </c>
      <c r="F12" s="25">
        <v>0</v>
      </c>
      <c r="G12" s="25">
        <v>163424.6</v>
      </c>
      <c r="H12" s="25">
        <v>0</v>
      </c>
      <c r="I12" s="25">
        <v>163424.6</v>
      </c>
      <c r="J12" s="25">
        <v>0</v>
      </c>
      <c r="K12" s="25">
        <v>163424.6</v>
      </c>
      <c r="L12" s="25">
        <v>0</v>
      </c>
    </row>
    <row r="13" spans="1:12" ht="14.25">
      <c r="A13" s="22"/>
      <c r="B13" s="22"/>
      <c r="C13" s="23" t="s">
        <v>118</v>
      </c>
      <c r="D13" s="24" t="s">
        <v>192</v>
      </c>
      <c r="E13" s="25">
        <v>0</v>
      </c>
      <c r="F13" s="25">
        <v>0</v>
      </c>
      <c r="G13" s="25">
        <v>163424.6</v>
      </c>
      <c r="H13" s="25">
        <v>0</v>
      </c>
      <c r="I13" s="25">
        <v>163424.6</v>
      </c>
      <c r="J13" s="25">
        <v>0</v>
      </c>
      <c r="K13" s="25">
        <v>163424.6</v>
      </c>
      <c r="L13" s="25">
        <v>0</v>
      </c>
    </row>
    <row r="14" spans="1:12" ht="14.25">
      <c r="A14" s="22"/>
      <c r="B14" s="22"/>
      <c r="C14" s="23" t="s">
        <v>118</v>
      </c>
      <c r="D14" s="24" t="s">
        <v>193</v>
      </c>
      <c r="E14" s="25">
        <v>0</v>
      </c>
      <c r="F14" s="25">
        <v>0</v>
      </c>
      <c r="G14" s="25">
        <v>163424.6</v>
      </c>
      <c r="H14" s="25">
        <v>0</v>
      </c>
      <c r="I14" s="25">
        <v>163424.6</v>
      </c>
      <c r="J14" s="25">
        <v>0</v>
      </c>
      <c r="K14" s="25">
        <v>163424.6</v>
      </c>
      <c r="L14" s="25">
        <v>0</v>
      </c>
    </row>
    <row r="15" spans="1:12" ht="14.25">
      <c r="A15" s="22"/>
      <c r="B15" s="22"/>
      <c r="C15" s="23" t="s">
        <v>118</v>
      </c>
      <c r="D15" s="24" t="s">
        <v>194</v>
      </c>
      <c r="E15" s="25">
        <v>0</v>
      </c>
      <c r="F15" s="25">
        <v>0</v>
      </c>
      <c r="G15" s="25">
        <v>163424.6</v>
      </c>
      <c r="H15" s="25">
        <v>0</v>
      </c>
      <c r="I15" s="25">
        <v>163424.6</v>
      </c>
      <c r="J15" s="25">
        <v>0</v>
      </c>
      <c r="K15" s="25">
        <v>163424.6</v>
      </c>
      <c r="L15" s="2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Goge</cp:lastModifiedBy>
  <cp:lastPrinted>2020-08-14T22:11:00Z</cp:lastPrinted>
  <dcterms:created xsi:type="dcterms:W3CDTF">2019-09-17T11:29:17Z</dcterms:created>
  <dcterms:modified xsi:type="dcterms:W3CDTF">2020-08-16T21:22:05Z</dcterms:modified>
  <cp:category/>
  <cp:version/>
  <cp:contentType/>
  <cp:contentStatus/>
</cp:coreProperties>
</file>