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a\Desktop\ŠO 21.12.2023\"/>
    </mc:Choice>
  </mc:AlternateContent>
  <xr:revisionPtr revIDLastSave="0" documentId="13_ncr:1_{B3F48500-90E8-4977-97DF-4E9FE92469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vod" sheetId="12" r:id="rId1"/>
    <sheet name="SAŽETAK" sheetId="10" r:id="rId2"/>
    <sheet name=" Račun prihoda i rashoda" sheetId="3" r:id="rId3"/>
    <sheet name="Prihodi i rashodi po izvorima" sheetId="8" r:id="rId4"/>
    <sheet name="Rashodi prema funkcijskoj kl" sheetId="5" r:id="rId5"/>
    <sheet name="Račun financiranja" sheetId="6" r:id="rId6"/>
    <sheet name="Račun financiranja po izvorima" sheetId="9" r:id="rId7"/>
    <sheet name="Posebni dio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3" l="1"/>
  <c r="G31" i="3"/>
  <c r="H25" i="3"/>
  <c r="G25" i="3"/>
  <c r="H123" i="11"/>
  <c r="H122" i="11"/>
  <c r="H8" i="11"/>
  <c r="J63" i="11"/>
  <c r="I63" i="11"/>
  <c r="H63" i="11"/>
  <c r="J11" i="10"/>
  <c r="I11" i="10"/>
  <c r="J8" i="10"/>
  <c r="I8" i="10"/>
  <c r="J132" i="11"/>
  <c r="J123" i="11" s="1"/>
  <c r="I132" i="11"/>
  <c r="I123" i="11" s="1"/>
  <c r="I122" i="11" s="1"/>
  <c r="I14" i="10" l="1"/>
  <c r="J14" i="10"/>
  <c r="H17" i="3"/>
  <c r="G17" i="3"/>
  <c r="H11" i="3"/>
  <c r="G11" i="3"/>
  <c r="F17" i="3"/>
  <c r="I366" i="11"/>
  <c r="I361" i="11"/>
  <c r="I360" i="11" s="1"/>
  <c r="I359" i="11" s="1"/>
  <c r="I358" i="11" s="1"/>
  <c r="I357" i="11" s="1"/>
  <c r="I356" i="11" s="1"/>
  <c r="I354" i="11"/>
  <c r="I353" i="11" s="1"/>
  <c r="I352" i="11" s="1"/>
  <c r="I351" i="11" s="1"/>
  <c r="I350" i="11" s="1"/>
  <c r="I348" i="11"/>
  <c r="I347" i="11"/>
  <c r="I346" i="11" s="1"/>
  <c r="I345" i="11" s="1"/>
  <c r="I343" i="11"/>
  <c r="I342" i="11"/>
  <c r="I341" i="11" s="1"/>
  <c r="I340" i="11" s="1"/>
  <c r="I337" i="11"/>
  <c r="I336" i="11" s="1"/>
  <c r="I335" i="11" s="1"/>
  <c r="I334" i="11" s="1"/>
  <c r="I333" i="11" s="1"/>
  <c r="I326" i="11"/>
  <c r="I324" i="11"/>
  <c r="I322" i="11"/>
  <c r="I321" i="11"/>
  <c r="I320" i="11" s="1"/>
  <c r="I319" i="11" s="1"/>
  <c r="I316" i="11"/>
  <c r="I314" i="11"/>
  <c r="I313" i="11" s="1"/>
  <c r="I312" i="11" s="1"/>
  <c r="I311" i="11" s="1"/>
  <c r="I309" i="11"/>
  <c r="I308" i="11" s="1"/>
  <c r="I307" i="11" s="1"/>
  <c r="I306" i="11" s="1"/>
  <c r="I303" i="11"/>
  <c r="I300" i="11"/>
  <c r="I299" i="11" s="1"/>
  <c r="I297" i="11"/>
  <c r="I295" i="11"/>
  <c r="I293" i="11"/>
  <c r="I292" i="11" s="1"/>
  <c r="I288" i="11"/>
  <c r="I285" i="11"/>
  <c r="I284" i="11"/>
  <c r="I282" i="11"/>
  <c r="I280" i="11"/>
  <c r="I277" i="11" s="1"/>
  <c r="I276" i="11" s="1"/>
  <c r="I275" i="11" s="1"/>
  <c r="I278" i="11"/>
  <c r="I262" i="11"/>
  <c r="I261" i="11" s="1"/>
  <c r="I258" i="11"/>
  <c r="I256" i="11"/>
  <c r="I254" i="11"/>
  <c r="I253" i="11" s="1"/>
  <c r="I244" i="11"/>
  <c r="I225" i="11"/>
  <c r="I219" i="11"/>
  <c r="I218" i="11" s="1"/>
  <c r="I217" i="11" s="1"/>
  <c r="I214" i="11"/>
  <c r="I208" i="11"/>
  <c r="I201" i="11"/>
  <c r="I200" i="11" s="1"/>
  <c r="I199" i="11" s="1"/>
  <c r="I198" i="11" s="1"/>
  <c r="I191" i="11"/>
  <c r="I190" i="11"/>
  <c r="I189" i="11"/>
  <c r="I188" i="11" s="1"/>
  <c r="I186" i="11" s="1"/>
  <c r="I185" i="11" s="1"/>
  <c r="I183" i="11" s="1"/>
  <c r="I176" i="11" s="1"/>
  <c r="I181" i="11"/>
  <c r="I177" i="11"/>
  <c r="I173" i="11"/>
  <c r="I171" i="11"/>
  <c r="I168" i="11"/>
  <c r="I167" i="11" s="1"/>
  <c r="I140" i="11"/>
  <c r="I136" i="11"/>
  <c r="I133" i="11"/>
  <c r="I129" i="11"/>
  <c r="I125" i="11"/>
  <c r="I124" i="11" s="1"/>
  <c r="I114" i="11"/>
  <c r="I110" i="11"/>
  <c r="I106" i="11"/>
  <c r="I105" i="11" s="1"/>
  <c r="I101" i="11" s="1"/>
  <c r="I100" i="11" s="1"/>
  <c r="I103" i="11"/>
  <c r="I102" i="11" s="1"/>
  <c r="I87" i="11"/>
  <c r="I79" i="11"/>
  <c r="I76" i="11"/>
  <c r="I75" i="11" s="1"/>
  <c r="I68" i="11"/>
  <c r="I67" i="11" s="1"/>
  <c r="I61" i="11"/>
  <c r="I58" i="11" s="1"/>
  <c r="I59" i="11"/>
  <c r="I56" i="11"/>
  <c r="I54" i="11"/>
  <c r="I52" i="11"/>
  <c r="I51" i="11"/>
  <c r="I50" i="11" s="1"/>
  <c r="I49" i="11" s="1"/>
  <c r="I48" i="11" s="1"/>
  <c r="I46" i="11"/>
  <c r="I45" i="11" s="1"/>
  <c r="I44" i="11" s="1"/>
  <c r="I43" i="11" s="1"/>
  <c r="I42" i="11" s="1"/>
  <c r="I40" i="11"/>
  <c r="I39" i="11"/>
  <c r="I33" i="11"/>
  <c r="I24" i="11"/>
  <c r="I17" i="11"/>
  <c r="I14" i="11"/>
  <c r="I13" i="11" s="1"/>
  <c r="I12" i="11" s="1"/>
  <c r="G8" i="11"/>
  <c r="G9" i="11"/>
  <c r="H276" i="11"/>
  <c r="H176" i="11"/>
  <c r="H166" i="11" s="1"/>
  <c r="H167" i="11"/>
  <c r="H132" i="11"/>
  <c r="H129" i="11"/>
  <c r="I305" i="11" l="1"/>
  <c r="I339" i="11"/>
  <c r="I10" i="11"/>
  <c r="I9" i="11" s="1"/>
  <c r="I11" i="11"/>
  <c r="I166" i="11"/>
  <c r="I165" i="11" s="1"/>
  <c r="I164" i="11" s="1"/>
  <c r="I252" i="11"/>
  <c r="I251" i="11" s="1"/>
  <c r="I250" i="11" s="1"/>
  <c r="I66" i="11"/>
  <c r="I65" i="11" s="1"/>
  <c r="I64" i="11" s="1"/>
  <c r="I291" i="11"/>
  <c r="I290" i="11" s="1"/>
  <c r="I274" i="11" s="1"/>
  <c r="F43" i="8"/>
  <c r="E43" i="8"/>
  <c r="J366" i="11"/>
  <c r="J361" i="11"/>
  <c r="J360" i="11" s="1"/>
  <c r="J359" i="11" s="1"/>
  <c r="J358" i="11" s="1"/>
  <c r="J357" i="11" s="1"/>
  <c r="J356" i="11" s="1"/>
  <c r="J354" i="11"/>
  <c r="J353" i="11"/>
  <c r="J352" i="11" s="1"/>
  <c r="J351" i="11" s="1"/>
  <c r="J350" i="11" s="1"/>
  <c r="J348" i="11"/>
  <c r="J347" i="11" s="1"/>
  <c r="J346" i="11" s="1"/>
  <c r="J345" i="11" s="1"/>
  <c r="J343" i="11"/>
  <c r="J342" i="11" s="1"/>
  <c r="J341" i="11" s="1"/>
  <c r="J340" i="11" s="1"/>
  <c r="J337" i="11"/>
  <c r="J336" i="11"/>
  <c r="J335" i="11"/>
  <c r="J334" i="11"/>
  <c r="J333" i="11" s="1"/>
  <c r="J326" i="11"/>
  <c r="J324" i="11"/>
  <c r="J322" i="11"/>
  <c r="J321" i="11" s="1"/>
  <c r="J320" i="11" s="1"/>
  <c r="J319" i="11" s="1"/>
  <c r="J316" i="11"/>
  <c r="J314" i="11" s="1"/>
  <c r="J313" i="11" s="1"/>
  <c r="J312" i="11" s="1"/>
  <c r="J311" i="11" s="1"/>
  <c r="J309" i="11"/>
  <c r="J308" i="11"/>
  <c r="J307" i="11"/>
  <c r="J306" i="11"/>
  <c r="J303" i="11"/>
  <c r="J300" i="11"/>
  <c r="J299" i="11"/>
  <c r="J297" i="11"/>
  <c r="J295" i="11"/>
  <c r="J293" i="11"/>
  <c r="J292" i="11"/>
  <c r="J291" i="11" s="1"/>
  <c r="J290" i="11" s="1"/>
  <c r="J288" i="11"/>
  <c r="J285" i="11"/>
  <c r="J284" i="11" s="1"/>
  <c r="J282" i="11"/>
  <c r="J280" i="11"/>
  <c r="J278" i="11"/>
  <c r="J277" i="11" s="1"/>
  <c r="J276" i="11" s="1"/>
  <c r="J275" i="11" s="1"/>
  <c r="J262" i="11"/>
  <c r="J261" i="11"/>
  <c r="J258" i="11"/>
  <c r="J256" i="11"/>
  <c r="J254" i="11"/>
  <c r="J253" i="11" s="1"/>
  <c r="J252" i="11" s="1"/>
  <c r="J251" i="11" s="1"/>
  <c r="J250" i="11" s="1"/>
  <c r="J244" i="11"/>
  <c r="J225" i="11"/>
  <c r="J219" i="11"/>
  <c r="J218" i="11"/>
  <c r="J217" i="11"/>
  <c r="J214" i="11"/>
  <c r="J208" i="11"/>
  <c r="J201" i="11"/>
  <c r="J200" i="11"/>
  <c r="J199" i="11" s="1"/>
  <c r="J198" i="11" s="1"/>
  <c r="J191" i="11"/>
  <c r="J190" i="11"/>
  <c r="J189" i="11" s="1"/>
  <c r="J188" i="11" s="1"/>
  <c r="J186" i="11" s="1"/>
  <c r="J185" i="11" s="1"/>
  <c r="J183" i="11" s="1"/>
  <c r="J181" i="11"/>
  <c r="J177" i="11"/>
  <c r="J176" i="11"/>
  <c r="J173" i="11"/>
  <c r="J171" i="11"/>
  <c r="J168" i="11"/>
  <c r="J167" i="11"/>
  <c r="J166" i="11" s="1"/>
  <c r="J165" i="11" s="1"/>
  <c r="J140" i="11"/>
  <c r="J136" i="11"/>
  <c r="J133" i="11"/>
  <c r="J125" i="11"/>
  <c r="J124" i="11" s="1"/>
  <c r="J122" i="11" s="1"/>
  <c r="J114" i="11"/>
  <c r="J110" i="11"/>
  <c r="J106" i="11"/>
  <c r="J105" i="11"/>
  <c r="J101" i="11" s="1"/>
  <c r="J100" i="11" s="1"/>
  <c r="J103" i="11"/>
  <c r="J102" i="11" s="1"/>
  <c r="J87" i="11"/>
  <c r="J79" i="11"/>
  <c r="J76" i="11"/>
  <c r="J75" i="11"/>
  <c r="J68" i="11"/>
  <c r="J67" i="11" s="1"/>
  <c r="J66" i="11" s="1"/>
  <c r="J65" i="11" s="1"/>
  <c r="J61" i="11"/>
  <c r="J59" i="11"/>
  <c r="J58" i="11"/>
  <c r="J56" i="11"/>
  <c r="J54" i="11"/>
  <c r="J52" i="11"/>
  <c r="J51" i="11"/>
  <c r="J50" i="11" s="1"/>
  <c r="J49" i="11" s="1"/>
  <c r="J48" i="11" s="1"/>
  <c r="J46" i="11"/>
  <c r="J45" i="11" s="1"/>
  <c r="J44" i="11" s="1"/>
  <c r="J43" i="11" s="1"/>
  <c r="J42" i="11" s="1"/>
  <c r="J40" i="11"/>
  <c r="J39" i="11"/>
  <c r="J33" i="11"/>
  <c r="J24" i="11"/>
  <c r="J17" i="11"/>
  <c r="I8" i="11" l="1"/>
  <c r="I7" i="11" s="1"/>
  <c r="I6" i="11" s="1"/>
  <c r="J164" i="11"/>
  <c r="J64" i="11"/>
  <c r="J8" i="11" s="1"/>
  <c r="J274" i="11"/>
  <c r="J339" i="11"/>
  <c r="J305" i="11"/>
  <c r="F11" i="10"/>
  <c r="D43" i="8"/>
  <c r="C43" i="8"/>
  <c r="B43" i="8"/>
  <c r="E11" i="3" l="1"/>
  <c r="E10" i="3" s="1"/>
  <c r="E25" i="3"/>
  <c r="E24" i="3" s="1"/>
  <c r="K6" i="11"/>
  <c r="D17" i="3"/>
  <c r="G321" i="11"/>
  <c r="G320" i="11" s="1"/>
  <c r="G319" i="11" s="1"/>
  <c r="G326" i="11"/>
  <c r="G314" i="11" l="1"/>
  <c r="G238" i="11"/>
  <c r="H244" i="11"/>
  <c r="G265" i="11"/>
  <c r="G228" i="11"/>
  <c r="G227" i="11" s="1"/>
  <c r="G226" i="11" s="1"/>
  <c r="G225" i="11" s="1"/>
  <c r="H225" i="11"/>
  <c r="F228" i="11"/>
  <c r="F227" i="11" s="1"/>
  <c r="F226" i="11" s="1"/>
  <c r="F225" i="11" s="1"/>
  <c r="G219" i="11"/>
  <c r="G218" i="11" s="1"/>
  <c r="G217" i="11" s="1"/>
  <c r="H219" i="11"/>
  <c r="H218" i="11" s="1"/>
  <c r="H217" i="11" s="1"/>
  <c r="G195" i="11"/>
  <c r="G194" i="11" s="1"/>
  <c r="G193" i="11" s="1"/>
  <c r="F195" i="11"/>
  <c r="F194" i="11" s="1"/>
  <c r="H168" i="11"/>
  <c r="G168" i="11"/>
  <c r="F168" i="11"/>
  <c r="H136" i="11"/>
  <c r="G136" i="11"/>
  <c r="H133" i="11"/>
  <c r="G133" i="11"/>
  <c r="F133" i="11"/>
  <c r="H125" i="11"/>
  <c r="H124" i="11" s="1"/>
  <c r="G125" i="11"/>
  <c r="G124" i="11" s="1"/>
  <c r="G118" i="11"/>
  <c r="G117" i="11" s="1"/>
  <c r="G116" i="11" s="1"/>
  <c r="G114" i="11"/>
  <c r="G103" i="11"/>
  <c r="G102" i="11" s="1"/>
  <c r="G84" i="11"/>
  <c r="G82" i="11"/>
  <c r="H79" i="11"/>
  <c r="G88" i="11"/>
  <c r="G87" i="11" s="1"/>
  <c r="F88" i="11"/>
  <c r="H87" i="11"/>
  <c r="G71" i="11"/>
  <c r="F193" i="11" l="1"/>
  <c r="F188" i="11" s="1"/>
  <c r="G81" i="11"/>
  <c r="G80" i="11" s="1"/>
  <c r="G79" i="11" s="1"/>
  <c r="F82" i="11" l="1"/>
  <c r="F90" i="11"/>
  <c r="F87" i="11" s="1"/>
  <c r="F96" i="11"/>
  <c r="F95" i="11" s="1"/>
  <c r="F84" i="11"/>
  <c r="F93" i="11"/>
  <c r="F92" i="11" s="1"/>
  <c r="G371" i="11"/>
  <c r="F81" i="11" l="1"/>
  <c r="F80" i="11" s="1"/>
  <c r="F79" i="11" s="1"/>
  <c r="F322" i="11" l="1"/>
  <c r="F324" i="11"/>
  <c r="F316" i="11"/>
  <c r="F280" i="11"/>
  <c r="F288" i="11"/>
  <c r="G239" i="11"/>
  <c r="F238" i="11"/>
  <c r="F219" i="11"/>
  <c r="F218" i="11" s="1"/>
  <c r="F217" i="11" s="1"/>
  <c r="F177" i="11"/>
  <c r="F173" i="11"/>
  <c r="F136" i="11"/>
  <c r="F129" i="11"/>
  <c r="F127" i="11"/>
  <c r="F114" i="11"/>
  <c r="F106" i="11"/>
  <c r="F118" i="11"/>
  <c r="F117" i="11" s="1"/>
  <c r="F116" i="11" s="1"/>
  <c r="H106" i="11"/>
  <c r="G106" i="11"/>
  <c r="F103" i="11"/>
  <c r="F102" i="11" s="1"/>
  <c r="H103" i="11"/>
  <c r="F71" i="11"/>
  <c r="H46" i="11"/>
  <c r="H45" i="11" s="1"/>
  <c r="H44" i="11" s="1"/>
  <c r="H43" i="11" s="1"/>
  <c r="H42" i="11" s="1"/>
  <c r="G46" i="11"/>
  <c r="G45" i="11" s="1"/>
  <c r="G44" i="11" s="1"/>
  <c r="G43" i="11" s="1"/>
  <c r="G42" i="11" s="1"/>
  <c r="F46" i="11"/>
  <c r="F45" i="11" s="1"/>
  <c r="F44" i="11" s="1"/>
  <c r="F313" i="11" l="1"/>
  <c r="F312" i="11" s="1"/>
  <c r="F311" i="11" s="1"/>
  <c r="F105" i="11"/>
  <c r="F101" i="11" l="1"/>
  <c r="F100" i="11" s="1"/>
  <c r="F37" i="10"/>
  <c r="F21" i="10"/>
  <c r="F11" i="3" l="1"/>
  <c r="F10" i="3" s="1"/>
  <c r="G10" i="3"/>
  <c r="H10" i="3"/>
  <c r="D11" i="8"/>
  <c r="D10" i="8" s="1"/>
  <c r="E11" i="8"/>
  <c r="E10" i="8" s="1"/>
  <c r="F11" i="8"/>
  <c r="F10" i="8" s="1"/>
  <c r="D32" i="8"/>
  <c r="E32" i="8"/>
  <c r="F32" i="8"/>
  <c r="E31" i="3"/>
  <c r="F31" i="3"/>
  <c r="D31" i="3"/>
  <c r="F25" i="3"/>
  <c r="G24" i="3"/>
  <c r="H24" i="3"/>
  <c r="F24" i="3" l="1"/>
  <c r="E31" i="8"/>
  <c r="D31" i="8"/>
  <c r="F31" i="8"/>
  <c r="F12" i="5"/>
  <c r="F11" i="5" s="1"/>
  <c r="E12" i="5"/>
  <c r="E11" i="5" s="1"/>
  <c r="D12" i="5"/>
  <c r="D11" i="5" s="1"/>
  <c r="C12" i="5"/>
  <c r="C11" i="5" s="1"/>
  <c r="B12" i="5"/>
  <c r="B11" i="5" s="1"/>
  <c r="C32" i="8" l="1"/>
  <c r="H14" i="11" l="1"/>
  <c r="J14" i="11"/>
  <c r="H17" i="11"/>
  <c r="H24" i="11"/>
  <c r="H33" i="11"/>
  <c r="H40" i="11"/>
  <c r="H39" i="11" s="1"/>
  <c r="H61" i="11"/>
  <c r="H59" i="11"/>
  <c r="H56" i="11"/>
  <c r="H54" i="11"/>
  <c r="H52" i="11"/>
  <c r="H140" i="11"/>
  <c r="G140" i="11"/>
  <c r="G132" i="11" s="1"/>
  <c r="G123" i="11" s="1"/>
  <c r="H76" i="11"/>
  <c r="H75" i="11" s="1"/>
  <c r="H68" i="11"/>
  <c r="H67" i="11" s="1"/>
  <c r="H114" i="11"/>
  <c r="H110" i="11"/>
  <c r="H214" i="11"/>
  <c r="H208" i="11"/>
  <c r="H201" i="11"/>
  <c r="H191" i="11"/>
  <c r="H190" i="11" s="1"/>
  <c r="H189" i="11" s="1"/>
  <c r="H181" i="11"/>
  <c r="H177" i="11"/>
  <c r="H173" i="11"/>
  <c r="H171" i="11"/>
  <c r="H254" i="11"/>
  <c r="H256" i="11"/>
  <c r="H258" i="11"/>
  <c r="H262" i="11"/>
  <c r="H261" i="11" s="1"/>
  <c r="H278" i="11"/>
  <c r="H280" i="11"/>
  <c r="H282" i="11"/>
  <c r="H285" i="11"/>
  <c r="H288" i="11"/>
  <c r="H293" i="11"/>
  <c r="H295" i="11"/>
  <c r="H297" i="11"/>
  <c r="H300" i="11"/>
  <c r="H303" i="11"/>
  <c r="H326" i="11"/>
  <c r="H324" i="11"/>
  <c r="H322" i="11"/>
  <c r="H316" i="11"/>
  <c r="H314" i="11" s="1"/>
  <c r="H313" i="11" s="1"/>
  <c r="H312" i="11" s="1"/>
  <c r="H311" i="11" s="1"/>
  <c r="H309" i="11"/>
  <c r="H308" i="11" s="1"/>
  <c r="H307" i="11" s="1"/>
  <c r="H306" i="11" s="1"/>
  <c r="H337" i="11"/>
  <c r="H336" i="11" s="1"/>
  <c r="H335" i="11" s="1"/>
  <c r="H334" i="11" s="1"/>
  <c r="H333" i="11" s="1"/>
  <c r="H343" i="11"/>
  <c r="H342" i="11" s="1"/>
  <c r="H341" i="11" s="1"/>
  <c r="H340" i="11" s="1"/>
  <c r="H348" i="11"/>
  <c r="H347" i="11" s="1"/>
  <c r="H346" i="11" s="1"/>
  <c r="H345" i="11" s="1"/>
  <c r="H354" i="11"/>
  <c r="H353" i="11" s="1"/>
  <c r="H352" i="11" s="1"/>
  <c r="H351" i="11" s="1"/>
  <c r="H350" i="11" s="1"/>
  <c r="H366" i="11"/>
  <c r="H361" i="11"/>
  <c r="F361" i="11"/>
  <c r="F366" i="11"/>
  <c r="F348" i="11"/>
  <c r="F347" i="11" s="1"/>
  <c r="F346" i="11" s="1"/>
  <c r="F345" i="11" s="1"/>
  <c r="F343" i="11"/>
  <c r="F342" i="11" s="1"/>
  <c r="F341" i="11" s="1"/>
  <c r="F340" i="11" s="1"/>
  <c r="F337" i="11"/>
  <c r="F336" i="11" s="1"/>
  <c r="F335" i="11" s="1"/>
  <c r="F334" i="11" s="1"/>
  <c r="F333" i="11" s="1"/>
  <c r="F330" i="11"/>
  <c r="F321" i="11" s="1"/>
  <c r="F309" i="11"/>
  <c r="F308" i="11" s="1"/>
  <c r="F307" i="11" s="1"/>
  <c r="F306" i="11" s="1"/>
  <c r="F297" i="11"/>
  <c r="F295" i="11"/>
  <c r="F293" i="11"/>
  <c r="F300" i="11"/>
  <c r="F303" i="11"/>
  <c r="F278" i="11"/>
  <c r="F282" i="11"/>
  <c r="F285" i="11"/>
  <c r="F284" i="11" s="1"/>
  <c r="F254" i="11"/>
  <c r="F256" i="11"/>
  <c r="F258" i="11"/>
  <c r="F262" i="11"/>
  <c r="F265" i="11"/>
  <c r="F214" i="11"/>
  <c r="F208" i="11"/>
  <c r="F201" i="11"/>
  <c r="F181" i="11"/>
  <c r="F176" i="11" s="1"/>
  <c r="F171" i="11"/>
  <c r="F162" i="11"/>
  <c r="F161" i="11" s="1"/>
  <c r="F160" i="11" s="1"/>
  <c r="F154" i="11"/>
  <c r="F153" i="11" s="1"/>
  <c r="F145" i="11"/>
  <c r="F140" i="11"/>
  <c r="F125" i="11"/>
  <c r="F76" i="11"/>
  <c r="F75" i="11" s="1"/>
  <c r="F68" i="11"/>
  <c r="F67" i="11" s="1"/>
  <c r="F59" i="11"/>
  <c r="F61" i="11"/>
  <c r="F52" i="11"/>
  <c r="F54" i="11"/>
  <c r="F56" i="11"/>
  <c r="F40" i="11"/>
  <c r="F39" i="11" s="1"/>
  <c r="F33" i="11"/>
  <c r="F24" i="11"/>
  <c r="F17" i="11"/>
  <c r="F14" i="11"/>
  <c r="G361" i="11"/>
  <c r="G366" i="11"/>
  <c r="G354" i="11"/>
  <c r="G353" i="11" s="1"/>
  <c r="G352" i="11" s="1"/>
  <c r="G351" i="11" s="1"/>
  <c r="G350" i="11" s="1"/>
  <c r="G348" i="11"/>
  <c r="G347" i="11" s="1"/>
  <c r="G346" i="11" s="1"/>
  <c r="G345" i="11" s="1"/>
  <c r="G343" i="11"/>
  <c r="G342" i="11" s="1"/>
  <c r="G341" i="11" s="1"/>
  <c r="G340" i="11" s="1"/>
  <c r="G337" i="11"/>
  <c r="G336" i="11" s="1"/>
  <c r="G335" i="11" s="1"/>
  <c r="G334" i="11" s="1"/>
  <c r="G333" i="11" s="1"/>
  <c r="G322" i="11"/>
  <c r="G324" i="11"/>
  <c r="G316" i="11"/>
  <c r="G313" i="11" s="1"/>
  <c r="G312" i="11" s="1"/>
  <c r="G311" i="11" s="1"/>
  <c r="G309" i="11"/>
  <c r="G308" i="11" s="1"/>
  <c r="G307" i="11" s="1"/>
  <c r="G306" i="11" s="1"/>
  <c r="G303" i="11"/>
  <c r="G300" i="11"/>
  <c r="G297" i="11"/>
  <c r="G295" i="11"/>
  <c r="G293" i="11"/>
  <c r="G288" i="11"/>
  <c r="G262" i="11"/>
  <c r="G261" i="11" s="1"/>
  <c r="G285" i="11"/>
  <c r="G282" i="11"/>
  <c r="G280" i="11"/>
  <c r="G278" i="11"/>
  <c r="G258" i="11"/>
  <c r="G256" i="11"/>
  <c r="G254" i="11"/>
  <c r="G191" i="11"/>
  <c r="G190" i="11" s="1"/>
  <c r="G189" i="11" s="1"/>
  <c r="G214" i="11"/>
  <c r="G208" i="11"/>
  <c r="G201" i="11"/>
  <c r="G110" i="11"/>
  <c r="G105" i="11" s="1"/>
  <c r="G101" i="11" s="1"/>
  <c r="G100" i="11" s="1"/>
  <c r="G188" i="11" l="1"/>
  <c r="G183" i="11" s="1"/>
  <c r="H188" i="11"/>
  <c r="H186" i="11" s="1"/>
  <c r="H185" i="11" s="1"/>
  <c r="H183" i="11" s="1"/>
  <c r="H105" i="11"/>
  <c r="H102" i="11" s="1"/>
  <c r="F277" i="11"/>
  <c r="F276" i="11" s="1"/>
  <c r="F275" i="11" s="1"/>
  <c r="F200" i="11"/>
  <c r="F199" i="11" s="1"/>
  <c r="F198" i="11" s="1"/>
  <c r="F132" i="11"/>
  <c r="F66" i="11"/>
  <c r="F65" i="11" s="1"/>
  <c r="F360" i="11"/>
  <c r="F359" i="11" s="1"/>
  <c r="F358" i="11" s="1"/>
  <c r="F357" i="11" s="1"/>
  <c r="F356" i="11" s="1"/>
  <c r="F339" i="11"/>
  <c r="F261" i="11"/>
  <c r="H277" i="11"/>
  <c r="F299" i="11"/>
  <c r="F292" i="11"/>
  <c r="H360" i="11"/>
  <c r="H359" i="11" s="1"/>
  <c r="H358" i="11" s="1"/>
  <c r="H357" i="11" s="1"/>
  <c r="H356" i="11" s="1"/>
  <c r="J13" i="11"/>
  <c r="J12" i="11" s="1"/>
  <c r="H13" i="11"/>
  <c r="H12" i="11" s="1"/>
  <c r="H11" i="11" s="1"/>
  <c r="H51" i="11"/>
  <c r="H58" i="11"/>
  <c r="F124" i="11"/>
  <c r="F167" i="11"/>
  <c r="F166" i="11" s="1"/>
  <c r="F165" i="11" s="1"/>
  <c r="F253" i="11"/>
  <c r="F320" i="11"/>
  <c r="H299" i="11"/>
  <c r="H66" i="11"/>
  <c r="H65" i="11" s="1"/>
  <c r="H200" i="11"/>
  <c r="H199" i="11" s="1"/>
  <c r="H198" i="11" s="1"/>
  <c r="H321" i="11"/>
  <c r="H320" i="11" s="1"/>
  <c r="H319" i="11" s="1"/>
  <c r="H305" i="11" s="1"/>
  <c r="H253" i="11"/>
  <c r="H252" i="11" s="1"/>
  <c r="H251" i="11" s="1"/>
  <c r="H250" i="11" s="1"/>
  <c r="H292" i="11"/>
  <c r="H284" i="11"/>
  <c r="H339" i="11"/>
  <c r="F51" i="11"/>
  <c r="F58" i="11"/>
  <c r="F13" i="11"/>
  <c r="F12" i="11" s="1"/>
  <c r="F11" i="11" s="1"/>
  <c r="F10" i="11" s="1"/>
  <c r="G360" i="11"/>
  <c r="G359" i="11" s="1"/>
  <c r="G358" i="11" s="1"/>
  <c r="G357" i="11" s="1"/>
  <c r="G356" i="11" s="1"/>
  <c r="G339" i="11"/>
  <c r="G305" i="11"/>
  <c r="G299" i="11"/>
  <c r="G292" i="11"/>
  <c r="G284" i="11"/>
  <c r="G253" i="11"/>
  <c r="G252" i="11" s="1"/>
  <c r="G251" i="11" s="1"/>
  <c r="G277" i="11"/>
  <c r="G200" i="11"/>
  <c r="G199" i="11" s="1"/>
  <c r="G198" i="11" s="1"/>
  <c r="G181" i="11"/>
  <c r="G177" i="11"/>
  <c r="G173" i="11"/>
  <c r="G171" i="11"/>
  <c r="G250" i="11" l="1"/>
  <c r="F252" i="11"/>
  <c r="F251" i="11" s="1"/>
  <c r="F250" i="11" s="1"/>
  <c r="F319" i="11"/>
  <c r="F305" i="11" s="1"/>
  <c r="F123" i="11"/>
  <c r="H275" i="11"/>
  <c r="H291" i="11"/>
  <c r="H290" i="11" s="1"/>
  <c r="H50" i="11"/>
  <c r="H49" i="11" s="1"/>
  <c r="H48" i="11" s="1"/>
  <c r="F291" i="11"/>
  <c r="F290" i="11" s="1"/>
  <c r="F274" i="11" s="1"/>
  <c r="F164" i="11"/>
  <c r="J10" i="11"/>
  <c r="J11" i="11"/>
  <c r="H165" i="11"/>
  <c r="H164" i="11" s="1"/>
  <c r="F50" i="11"/>
  <c r="F49" i="11" s="1"/>
  <c r="F48" i="11" s="1"/>
  <c r="H10" i="11"/>
  <c r="H101" i="11"/>
  <c r="G176" i="11"/>
  <c r="G167" i="11"/>
  <c r="G291" i="11"/>
  <c r="G290" i="11" s="1"/>
  <c r="G276" i="11"/>
  <c r="G275" i="11" s="1"/>
  <c r="G76" i="11"/>
  <c r="G75" i="11" s="1"/>
  <c r="G68" i="11"/>
  <c r="G67" i="11" s="1"/>
  <c r="G52" i="11"/>
  <c r="G54" i="11"/>
  <c r="G56" i="11"/>
  <c r="G59" i="11"/>
  <c r="G61" i="11"/>
  <c r="G40" i="11"/>
  <c r="G39" i="11" s="1"/>
  <c r="G33" i="11"/>
  <c r="G24" i="11"/>
  <c r="G17" i="11"/>
  <c r="G14" i="11"/>
  <c r="G66" i="11" l="1"/>
  <c r="G65" i="11" s="1"/>
  <c r="H100" i="11"/>
  <c r="H64" i="11" s="1"/>
  <c r="G13" i="11"/>
  <c r="G12" i="11" s="1"/>
  <c r="G11" i="11" s="1"/>
  <c r="F122" i="11"/>
  <c r="F64" i="11" s="1"/>
  <c r="F63" i="11" s="1"/>
  <c r="H274" i="11"/>
  <c r="H9" i="11"/>
  <c r="J9" i="11"/>
  <c r="G274" i="11"/>
  <c r="G166" i="11"/>
  <c r="G165" i="11" s="1"/>
  <c r="G164" i="11" s="1"/>
  <c r="G122" i="11"/>
  <c r="G51" i="11"/>
  <c r="G58" i="11"/>
  <c r="G64" i="11" l="1"/>
  <c r="G63" i="11" s="1"/>
  <c r="J7" i="11"/>
  <c r="J6" i="11" s="1"/>
  <c r="F43" i="11"/>
  <c r="F42" i="11" s="1"/>
  <c r="F9" i="11" s="1"/>
  <c r="F8" i="11" s="1"/>
  <c r="G50" i="11"/>
  <c r="G49" i="11" s="1"/>
  <c r="G48" i="11" s="1"/>
  <c r="G10" i="11"/>
  <c r="H7" i="11" l="1"/>
  <c r="H6" i="11" s="1"/>
  <c r="F7" i="11"/>
  <c r="F6" i="11" s="1"/>
  <c r="G7" i="11"/>
  <c r="G6" i="11" s="1"/>
  <c r="D11" i="3"/>
  <c r="D10" i="3" s="1"/>
  <c r="C31" i="8" l="1"/>
  <c r="B32" i="8"/>
  <c r="B31" i="8" s="1"/>
  <c r="C11" i="8"/>
  <c r="C10" i="8" s="1"/>
  <c r="B11" i="8"/>
  <c r="B10" i="8" s="1"/>
  <c r="D25" i="3"/>
  <c r="D24" i="3" s="1"/>
  <c r="G34" i="10" l="1"/>
  <c r="G37" i="10" s="1"/>
  <c r="H37" i="10" s="1"/>
  <c r="I37" i="10" s="1"/>
  <c r="J34" i="10" s="1"/>
  <c r="J37" i="10" s="1"/>
  <c r="J21" i="10"/>
  <c r="I21" i="10"/>
  <c r="H21" i="10"/>
  <c r="G21" i="10"/>
  <c r="H11" i="10"/>
  <c r="G11" i="10"/>
  <c r="H8" i="10"/>
  <c r="G8" i="10"/>
  <c r="F8" i="10"/>
  <c r="G14" i="10" l="1"/>
  <c r="G22" i="10" s="1"/>
  <c r="G28" i="10" s="1"/>
  <c r="G29" i="10" s="1"/>
  <c r="F14" i="10"/>
  <c r="H14" i="10"/>
  <c r="I22" i="10"/>
  <c r="I28" i="10" s="1"/>
  <c r="I29" i="10" s="1"/>
  <c r="J22" i="10"/>
  <c r="J28" i="10" s="1"/>
  <c r="J29" i="10" s="1"/>
  <c r="H22" i="10" l="1"/>
  <c r="H28" i="10" s="1"/>
  <c r="H29" i="10" s="1"/>
  <c r="F22" i="10"/>
  <c r="F29" i="10"/>
</calcChain>
</file>

<file path=xl/sharedStrings.xml><?xml version="1.0" encoding="utf-8"?>
<sst xmlns="http://schemas.openxmlformats.org/spreadsheetml/2006/main" count="705" uniqueCount="278">
  <si>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</si>
  <si>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</si>
  <si>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</si>
  <si>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</si>
  <si>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</si>
  <si>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</si>
  <si>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</si>
  <si>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</si>
  <si>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</si>
  <si>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</si>
  <si>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</si>
  <si>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</si>
  <si>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</si>
  <si>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</si>
  <si>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</si>
  <si>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</si>
  <si>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</si>
  <si>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</si>
  <si>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</si>
  <si>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</si>
  <si>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</si>
  <si>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</si>
  <si>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</si>
  <si>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</si>
  <si>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</si>
  <si>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</si>
  <si>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</si>
  <si>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</si>
  <si>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</si>
  <si>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</si>
  <si>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</si>
  <si>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</si>
  <si>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</si>
  <si>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</si>
  <si>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</si>
  <si>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</si>
  <si>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</si>
  <si>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</si>
  <si>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</si>
  <si>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</si>
  <si>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</si>
  <si>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</si>
  <si>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</si>
  <si>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</si>
  <si>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</si>
  <si>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</si>
  <si>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</si>
  <si>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</si>
  <si>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</si>
  <si>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</si>
  <si>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</si>
  <si>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</si>
  <si>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</si>
  <si>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</si>
  <si>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</si>
  <si>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</si>
  <si>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</si>
  <si>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</si>
  <si>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</si>
  <si>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</si>
  <si>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</si>
  <si>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</si>
  <si>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</si>
  <si>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</si>
  <si>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</si>
  <si>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</si>
  <si>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</si>
  <si>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</si>
  <si>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</si>
  <si>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</si>
  <si>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</si>
  <si>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</si>
  <si>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</si>
  <si>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</si>
  <si>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</si>
  <si>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</si>
  <si>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</si>
  <si>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</si>
  <si>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</si>
  <si>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</si>
  <si>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</si>
  <si>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</si>
  <si>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Prihodi od financijske imovine </t>
  </si>
  <si>
    <t>Prihodi od upravnih i administivnih pristojbi</t>
  </si>
  <si>
    <t>Financijski rashodi</t>
  </si>
  <si>
    <t>Nakndae građanima</t>
  </si>
  <si>
    <t>25 Vlastiti prihodi</t>
  </si>
  <si>
    <t xml:space="preserve">44 EU fondovi - Pomoći </t>
  </si>
  <si>
    <t>49 Pomoći iz državnog proračuna za plaće te ostale rashode za zaposlene</t>
  </si>
  <si>
    <t>55 Donacije i ostali namjenski prihodi</t>
  </si>
  <si>
    <t>49 Pomoći iz dr.pr.za plaće te ostale rashode za zaposlene</t>
  </si>
  <si>
    <t>55 Donacije</t>
  </si>
  <si>
    <t>4 Rashodi za nabavu nefinancijske imovine</t>
  </si>
  <si>
    <t>31 Opći prihodi i primici</t>
  </si>
  <si>
    <t>Prihodi od prodaje proizvoda i robe te pruženih usluga</t>
  </si>
  <si>
    <t>29 Višak /manjak proračunskik  korisnika</t>
  </si>
  <si>
    <t xml:space="preserve">42 Namjenske tekuće pomoći </t>
  </si>
  <si>
    <t>Ostali financijski rashodi</t>
  </si>
  <si>
    <t>Račun</t>
  </si>
  <si>
    <t>Vrsta rashoda/ izdataka</t>
  </si>
  <si>
    <t>Razdjel 8</t>
  </si>
  <si>
    <t>Upravni odjel za obrazovanje, šport, socijalnu skrb i civilno društvo</t>
  </si>
  <si>
    <t>Glava 8-31</t>
  </si>
  <si>
    <t>Osnovno školstvo</t>
  </si>
  <si>
    <t>Proračunski korisnik 01</t>
  </si>
  <si>
    <t>18054 DECENTRALIZIRANE FUNKCIJE - MINIMALNI FINANCIJSKI STANDARD</t>
  </si>
  <si>
    <t>Aktivnost A18054001</t>
  </si>
  <si>
    <t>MATERIJALNI I FINANCIJSKI RASHODI</t>
  </si>
  <si>
    <t>Izvor  31</t>
  </si>
  <si>
    <t>Potpore za decentralizirane izdatke</t>
  </si>
  <si>
    <t>3</t>
  </si>
  <si>
    <t>32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</si>
  <si>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</si>
  <si>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</si>
  <si>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</si>
  <si>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</si>
  <si>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</si>
  <si>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</si>
  <si>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322</t>
  </si>
  <si>
    <t>Rashodi za materijal i energiju</t>
  </si>
  <si>
    <t>3221</t>
  </si>
  <si>
    <t>Uredski materijal I ostali materijalni rshodi</t>
  </si>
  <si>
    <t>Materijal I sirovine</t>
  </si>
  <si>
    <t>3223</t>
  </si>
  <si>
    <t>Energija</t>
  </si>
  <si>
    <t>Mat. i dijelovi za tekuće i invest. održavanje</t>
  </si>
  <si>
    <t>3225</t>
  </si>
  <si>
    <t>Sitni inventar I autogume</t>
  </si>
  <si>
    <t>3227</t>
  </si>
  <si>
    <t>Službena , radna i zaštitna odjeća</t>
  </si>
  <si>
    <t>323</t>
  </si>
  <si>
    <t>Rashodi za usluge</t>
  </si>
  <si>
    <t>3231</t>
  </si>
  <si>
    <t>Usluge telefona, pošte I prijevoza</t>
  </si>
  <si>
    <t xml:space="preserve">Usluge tekućeg i investicijskog održavanja 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</si>
  <si>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</si>
  <si>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</si>
  <si>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</si>
  <si>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</si>
  <si>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</si>
  <si>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</si>
  <si>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</si>
  <si>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</si>
  <si>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</si>
  <si>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</si>
  <si>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</si>
  <si>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</si>
  <si>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</si>
  <si>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</si>
  <si>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</si>
  <si>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 ostale imovine</t>
  </si>
  <si>
    <t>Reprezentacija</t>
  </si>
  <si>
    <t>3294</t>
  </si>
  <si>
    <t>Članarine I norme</t>
  </si>
  <si>
    <t>Pristojbe I naknade</t>
  </si>
  <si>
    <t>3299</t>
  </si>
  <si>
    <t>34</t>
  </si>
  <si>
    <t>343</t>
  </si>
  <si>
    <t>3431</t>
  </si>
  <si>
    <t>Bankarske usluge I usluge platnog prometa</t>
  </si>
  <si>
    <t>Aktivnost A18054004</t>
  </si>
  <si>
    <t>REDOVNA DJELATNOST OSNOVNOG OBRAZOVANJA</t>
  </si>
  <si>
    <t>Izvor  49</t>
  </si>
  <si>
    <t>Pomoći iz državnog proračuna za plaće te ostale rashode za zaposlene</t>
  </si>
  <si>
    <t>Plaće</t>
  </si>
  <si>
    <t>Plaće za redovan rad</t>
  </si>
  <si>
    <t>Ostali rashodi za zaposlene</t>
  </si>
  <si>
    <t>Obvezni i prev. zdravstveni pregledi zaposlenika</t>
  </si>
  <si>
    <t>Ostale intelektualne usluge</t>
  </si>
  <si>
    <t>Doprinosi za plaće</t>
  </si>
  <si>
    <t xml:space="preserve">Doprinosi za obvezno zdravstveno osiuranje </t>
  </si>
  <si>
    <t xml:space="preserve">Naknada za prijevoz, za rad na terenu I odvojen život </t>
  </si>
  <si>
    <t>18055 DECENTRALIZIRANE FUNKCIJE - IZNAD MINIMALNOG FINANCIJSKOG STANDARDA</t>
  </si>
  <si>
    <t>Aktivnost A18055002</t>
  </si>
  <si>
    <t>OSTALI PROJEKTI U OSNOVNOM ŠKOLSTVU</t>
  </si>
  <si>
    <t>Izvor  11</t>
  </si>
  <si>
    <t>37</t>
  </si>
  <si>
    <t>Naknade građanima i kućanstvima na temelju osiguranja i druge naknade</t>
  </si>
  <si>
    <t>372</t>
  </si>
  <si>
    <t>Ostale naknade građanima i kućanstvima iz proračuna</t>
  </si>
  <si>
    <t>Nagrade građanima I kućanstvima u novcu</t>
  </si>
  <si>
    <t>Izvor  55</t>
  </si>
  <si>
    <t>Donacije I ostali namjenski prihodi proračunskih korisnika</t>
  </si>
  <si>
    <t xml:space="preserve">Plaća </t>
  </si>
  <si>
    <t>Usluge tekućeg i investicijskog održavanja građ. objekata</t>
  </si>
  <si>
    <t>Nagrada građanima I kućanstvima u novcu</t>
  </si>
  <si>
    <t>Nagrada građanima I kućanstvima u naravi</t>
  </si>
  <si>
    <t>Knjige, umjetnička djela I ostale izložbene vrijednosti</t>
  </si>
  <si>
    <t>Knjige</t>
  </si>
  <si>
    <t>Aktivnost A18055006</t>
  </si>
  <si>
    <t>PRODUŽENI BORAVAK</t>
  </si>
  <si>
    <t>Donacije I ostali namjenski prihodi prorač. korisnika (PB)</t>
  </si>
  <si>
    <t>Sitni inventar I auto gume</t>
  </si>
  <si>
    <t>Usluge promidžbe I informiranja</t>
  </si>
  <si>
    <t>Aktivnost A18055021</t>
  </si>
  <si>
    <t>Aktivnost A18055023</t>
  </si>
  <si>
    <t>STRUČNO RAZVOJNA SLUŽBA</t>
  </si>
  <si>
    <t>Aktivnost A18055036</t>
  </si>
  <si>
    <t>ASISTENTI U NASTAVI</t>
  </si>
  <si>
    <t>Izvor  44</t>
  </si>
  <si>
    <t>EU fondovi-pomoći</t>
  </si>
  <si>
    <t>Aktivnost A18055037</t>
  </si>
  <si>
    <t>SUFINANCIRANJE ŠKOLSKOG ŠPORTA</t>
  </si>
  <si>
    <t>Donacije I ostali namjenski prihodi prorač. korisnika (ŠŠK)</t>
  </si>
  <si>
    <t>Intelektuslne I osobne usluge</t>
  </si>
  <si>
    <t>Aktivnost A18055039</t>
  </si>
  <si>
    <t>NABAVA ŠKOLSKIH UDŽBENIKA</t>
  </si>
  <si>
    <t xml:space="preserve">Donacije I ostali namjenski prihodi prorač. korisnika </t>
  </si>
  <si>
    <t>Aktivnost A18055040</t>
  </si>
  <si>
    <t>SHEMA ŠKOLSKOG VOĆA</t>
  </si>
  <si>
    <t>Izvor  42</t>
  </si>
  <si>
    <t>18056 KAPITALNO ULAGANJE U ŠKOLSTVO - MINIMALNI FINANCIJSKI STANDARD</t>
  </si>
  <si>
    <t>Aktivnost A18056002</t>
  </si>
  <si>
    <t>ŠKOLSKA OPREMA</t>
  </si>
  <si>
    <t>Postrojenja I oprema</t>
  </si>
  <si>
    <t>Uredska oprema I namještaj</t>
  </si>
  <si>
    <t>Oprema za održavanje I zaštitu</t>
  </si>
  <si>
    <t>Instrumenti , uređaji I strojevi</t>
  </si>
  <si>
    <t>Uređaji, strojevi I oprema za ostale namjene</t>
  </si>
  <si>
    <t>Sufinanciranje cijene prijevoza</t>
  </si>
  <si>
    <t>Tekuće donacije</t>
  </si>
  <si>
    <t>Izvor  29</t>
  </si>
  <si>
    <t>Višak/manjak prihoda proračunskih korisnika</t>
  </si>
  <si>
    <t>Materijal i djelovi tekućeg i investiciskog održavanja</t>
  </si>
  <si>
    <t>Rashosi za nabavu nefinancijske imovine</t>
  </si>
  <si>
    <t>Intelektualne i osobne usluge</t>
  </si>
  <si>
    <t>Aktivnost A18055043</t>
  </si>
  <si>
    <t>PREHRANA ZA UČENIKE U OSNOVNIM ŠKOLAMA</t>
  </si>
  <si>
    <t>Nagrada građanima I kućanstvima u naravi (prehrana)</t>
  </si>
  <si>
    <t>Plan za 2023.</t>
  </si>
  <si>
    <t>Projekcija za 2025.</t>
  </si>
  <si>
    <t>Projekcija za 2026.</t>
  </si>
  <si>
    <t>BROJČANA OZNAKA I NAZIV</t>
  </si>
  <si>
    <t>09 OBRAZOVANJE</t>
  </si>
  <si>
    <t>091 Predškolsko I osnovno obrazovanje</t>
  </si>
  <si>
    <r>
      <rPr>
        <b/>
        <sz val="14"/>
        <color theme="1"/>
        <rFont val="Times New Roman"/>
        <family val="1"/>
        <charset val="238"/>
      </rPr>
      <t>OSNOVNA ŠKOLA LAPAD</t>
    </r>
    <r>
      <rPr>
        <sz val="11"/>
        <color theme="1"/>
        <rFont val="Times New Roman"/>
        <family val="1"/>
        <charset val="238"/>
      </rPr>
      <t xml:space="preserve">
Od Batale 14 | 20 000 Dubrovnik | e-mail: tajnistvo@os-lapad-du.skole.hr
Tel: 020/356-100 | OIB: 65525385872 | ŠIFRA: 19-018-002
REPUBLIKA HRVATSKA | DUBROVAČKO-NERETVANSKA ŽUPANIJA | GRAD DUBROVNIK</t>
    </r>
  </si>
  <si>
    <t>Aktivnost A18054003</t>
  </si>
  <si>
    <t>TEKUĆE I INVESTICIJSKO ODRŽAVANJE - MINIMALNI FINANCIJSKI STANDARD</t>
  </si>
  <si>
    <t>Nakande troškova zaposlenima</t>
  </si>
  <si>
    <t>Troškovi sudskih postupaka</t>
  </si>
  <si>
    <t>Zatezne kamate</t>
  </si>
  <si>
    <t>Sitni inventar I gume</t>
  </si>
  <si>
    <t>Ostale tekuće donacije</t>
  </si>
  <si>
    <t>Doprinosi za obvezno osiguranje u slučaju nezaposlenosti</t>
  </si>
  <si>
    <t>Materijal I dijelovi za tekuće I investicijsko održavanje</t>
  </si>
  <si>
    <t>Komuniakcijska oprema</t>
  </si>
  <si>
    <t>Knjige u knjižnici</t>
  </si>
  <si>
    <t>Aktivnost A18055009</t>
  </si>
  <si>
    <t>UČENIČKA NATJECANJA OSNOVNIH ŠKOLA</t>
  </si>
  <si>
    <t>Opći prihodi i primici</t>
  </si>
  <si>
    <t>Naknade za rad predstavničkih I izvršnih tijela, povjerenstva I sl.</t>
  </si>
  <si>
    <t>TEKUĆE I INVESTICIJSKO ODRŽAVANJE IZNAD MINIMALNOG FINANCIJSKOG STANDARDA</t>
  </si>
  <si>
    <t>Usluge tekućeg I investicijskog održavanja</t>
  </si>
  <si>
    <t>18057 KAPITALNO ULAGANJE U ŠKOLSTVO - IZNAD MINIMALNOG FINANCIJSKOG STANDARDA</t>
  </si>
  <si>
    <t>Aktivnost A18057001</t>
  </si>
  <si>
    <t>Donacije i ostali namjenski prihodi proračunskih korisnika</t>
  </si>
  <si>
    <t>Knjige, umjetnička djela i ostale izložbene vrijednosti</t>
  </si>
  <si>
    <t>Izvor  25</t>
  </si>
  <si>
    <t>Vlastiti prihodi proračunskih korisnika</t>
  </si>
  <si>
    <t>Komunikacijska oprema</t>
  </si>
  <si>
    <t>Doprinosi na plaće</t>
  </si>
  <si>
    <t>Materijal i dijelovi za tekuće i investicijsko održavanje</t>
  </si>
  <si>
    <t>Pristojbe i naknade</t>
  </si>
  <si>
    <t>Plaće za prekovremeni rad</t>
  </si>
  <si>
    <t>Službena, radna I zaštitna odjeća I obuća</t>
  </si>
  <si>
    <t>Uređaji, strojevi i oprema za ostale namjene</t>
  </si>
  <si>
    <t>Ostale naknade troškova zaposlenima</t>
  </si>
  <si>
    <t>Izvor  22</t>
  </si>
  <si>
    <t>Višak/manjak prihoda</t>
  </si>
  <si>
    <t>31 Potpore za decentralizirane izdatke</t>
  </si>
  <si>
    <t>29 Višak/manjak prihoda proračunskih korisnika</t>
  </si>
  <si>
    <t>11 Opći prihodi i primici</t>
  </si>
  <si>
    <t>29 Višak /manjak prihoda proračunskih   korisnika</t>
  </si>
  <si>
    <t>22 Višak/manjak prihoda</t>
  </si>
  <si>
    <t>Osnovna škola Lapad</t>
  </si>
  <si>
    <t>URBROJ: 2117-1-129-03-23-1</t>
  </si>
  <si>
    <t>KLASA: 400-01/23-01/4</t>
  </si>
  <si>
    <r>
      <t xml:space="preserve">FINANCIJSKI PLAN ZA 2024.GODINU S PROJEKCIJAMA ZA 2025. I 2026.
</t>
    </r>
    <r>
      <rPr>
        <sz val="20"/>
        <color theme="1"/>
        <rFont val="Calibri"/>
        <family val="2"/>
        <scheme val="minor"/>
      </rPr>
      <t>Dubrovnik, 20.prosinca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</si>
</sst>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7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i/>
      <sz val="14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Arimo"/>
      <family val="2"/>
      <charset val="238"/>
    </font>
    <font>
      <b/>
      <sz val="8"/>
      <color theme="1"/>
      <name val="Arimo"/>
      <family val="2"/>
    </font>
    <font>
      <sz val="8"/>
      <color theme="1"/>
      <name val="Arimo"/>
      <family val="2"/>
    </font>
    <font>
      <sz val="10"/>
      <color theme="1"/>
      <name val="Arimo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Arimo"/>
      <charset val="238"/>
    </font>
    <font>
      <b/>
      <sz val="10"/>
      <name val="Calibri"/>
      <family val="2"/>
      <charset val="238"/>
      <scheme val="minor"/>
    </font>
    <font>
      <sz val="8"/>
      <color theme="1"/>
      <name val="Arimo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</borders>
  <cellStyleXfs count="26">
    <xf numFmtId="0" fontId="0" fillId="0" borderId="0"/>
    <xf numFmtId="0" fontId="7" fillId="0" borderId="0"/>
    <xf numFmtId="0" fontId="20" fillId="0" borderId="0"/>
    <xf numFmtId="0" fontId="3" fillId="0" borderId="0"/>
    <xf numFmtId="0" fontId="21" fillId="0" borderId="0"/>
    <xf numFmtId="44" fontId="21" fillId="0" borderId="0" applyFont="0" applyFill="0" applyBorder="0" applyAlignment="0" applyProtection="0"/>
    <xf numFmtId="0" fontId="22" fillId="0" borderId="0"/>
    <xf numFmtId="0" fontId="24" fillId="8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7" borderId="0" applyNumberFormat="0" applyBorder="0" applyAlignment="0" applyProtection="0"/>
    <xf numFmtId="0" fontId="23" fillId="0" borderId="0"/>
    <xf numFmtId="0" fontId="22" fillId="5" borderId="6" applyNumberFormat="0" applyAlignment="0" applyProtection="0"/>
    <xf numFmtId="44" fontId="21" fillId="0" borderId="0" applyFont="0" applyFill="0" applyBorder="0" applyAlignment="0" applyProtection="0"/>
    <xf numFmtId="0" fontId="30" fillId="9" borderId="9" applyNumberFormat="0" applyFont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</cellStyleXfs>
  <cellXfs count="45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3" fontId="33" fillId="5" borderId="6" xfId="13" applyNumberFormat="1" applyFont="1" applyAlignment="1" applyProtection="1">
      <alignment horizontal="right" vertical="center" wrapText="1"/>
    </xf>
    <xf numFmtId="3" fontId="33" fillId="5" borderId="33" xfId="13" applyNumberFormat="1" applyFont="1" applyBorder="1" applyAlignment="1" applyProtection="1">
      <alignment horizontal="right" vertical="center" wrapText="1"/>
    </xf>
    <xf numFmtId="3" fontId="33" fillId="5" borderId="34" xfId="13" applyNumberFormat="1" applyFont="1" applyBorder="1" applyAlignment="1" applyProtection="1">
      <alignment horizontal="right" vertical="center" wrapText="1"/>
    </xf>
    <xf numFmtId="3" fontId="33" fillId="5" borderId="3" xfId="13" applyNumberFormat="1" applyFont="1" applyBorder="1" applyAlignment="1" applyProtection="1">
      <alignment horizontal="right" vertical="center" wrapText="1"/>
    </xf>
    <xf numFmtId="3" fontId="34" fillId="5" borderId="36" xfId="13" applyNumberFormat="1" applyFont="1" applyBorder="1" applyAlignment="1" applyProtection="1">
      <alignment horizontal="right" vertical="center" wrapText="1"/>
    </xf>
    <xf numFmtId="3" fontId="33" fillId="5" borderId="36" xfId="13" applyNumberFormat="1" applyFont="1" applyBorder="1" applyAlignment="1" applyProtection="1">
      <alignment horizontal="right" vertical="center" wrapText="1"/>
    </xf>
    <xf numFmtId="3" fontId="34" fillId="12" borderId="3" xfId="18" applyNumberFormat="1" applyFont="1" applyBorder="1" applyAlignment="1" applyProtection="1">
      <alignment horizontal="right" vertical="center" wrapText="1"/>
    </xf>
    <xf numFmtId="3" fontId="34" fillId="11" borderId="3" xfId="17" applyNumberFormat="1" applyFont="1" applyBorder="1" applyAlignment="1" applyProtection="1">
      <alignment horizontal="right" vertical="center" wrapText="1"/>
    </xf>
    <xf numFmtId="3" fontId="34" fillId="14" borderId="3" xfId="20" applyNumberFormat="1" applyFont="1" applyBorder="1" applyAlignment="1" applyProtection="1">
      <alignment horizontal="right" vertical="center" wrapText="1"/>
    </xf>
    <xf numFmtId="3" fontId="12" fillId="13" borderId="3" xfId="19" applyNumberFormat="1" applyFont="1" applyBorder="1" applyAlignment="1" applyProtection="1">
      <alignment horizontal="right" vertical="center" wrapText="1"/>
    </xf>
    <xf numFmtId="3" fontId="12" fillId="10" borderId="3" xfId="16" applyNumberFormat="1" applyFont="1" applyBorder="1" applyAlignment="1" applyProtection="1">
      <alignment horizontal="right" vertical="center" wrapText="1"/>
    </xf>
    <xf numFmtId="3" fontId="34" fillId="15" borderId="3" xfId="21" applyNumberFormat="1" applyFont="1" applyBorder="1" applyAlignment="1" applyProtection="1">
      <alignment horizontal="right" vertical="center" wrapText="1"/>
    </xf>
    <xf numFmtId="3" fontId="12" fillId="13" borderId="4" xfId="19" applyNumberFormat="1" applyFont="1" applyBorder="1" applyAlignment="1" applyProtection="1">
      <alignment horizontal="right" vertical="center" wrapText="1"/>
    </xf>
    <xf numFmtId="3" fontId="12" fillId="10" borderId="4" xfId="16" applyNumberFormat="1" applyFont="1" applyBorder="1" applyAlignment="1" applyProtection="1">
      <alignment horizontal="right" vertical="center" wrapText="1"/>
    </xf>
    <xf numFmtId="3" fontId="12" fillId="9" borderId="9" xfId="15" applyNumberFormat="1" applyFont="1" applyAlignment="1" applyProtection="1">
      <alignment horizontal="right" vertical="center" wrapText="1"/>
    </xf>
    <xf numFmtId="0" fontId="12" fillId="0" borderId="0" xfId="0" applyFont="1"/>
    <xf numFmtId="3" fontId="12" fillId="0" borderId="0" xfId="0" applyNumberFormat="1" applyFont="1" applyAlignment="1">
      <alignment horizontal="right"/>
    </xf>
    <xf numFmtId="3" fontId="39" fillId="2" borderId="3" xfId="2" applyNumberFormat="1" applyFont="1" applyFill="1" applyBorder="1" applyAlignment="1" applyProtection="1">
      <alignment horizontal="right" vertical="center" wrapText="1"/>
    </xf>
    <xf numFmtId="3" fontId="39" fillId="2" borderId="4" xfId="2" applyNumberFormat="1" applyFont="1" applyFill="1" applyBorder="1" applyAlignment="1" applyProtection="1">
      <alignment horizontal="right" vertical="center" wrapText="1"/>
    </xf>
    <xf numFmtId="3" fontId="39" fillId="9" borderId="9" xfId="15" applyNumberFormat="1" applyFont="1" applyAlignment="1" applyProtection="1">
      <alignment horizontal="right" vertical="center" wrapText="1"/>
    </xf>
    <xf numFmtId="3" fontId="39" fillId="9" borderId="3" xfId="15" applyNumberFormat="1" applyFont="1" applyBorder="1" applyAlignment="1" applyProtection="1">
      <alignment horizontal="right" vertical="center" wrapText="1"/>
    </xf>
    <xf numFmtId="3" fontId="34" fillId="2" borderId="3" xfId="2" applyNumberFormat="1" applyFont="1" applyFill="1" applyBorder="1" applyAlignment="1" applyProtection="1">
      <alignment horizontal="right" vertical="center" wrapText="1"/>
    </xf>
    <xf numFmtId="3" fontId="40" fillId="12" borderId="4" xfId="18" applyNumberFormat="1" applyFont="1" applyBorder="1" applyAlignment="1" applyProtection="1">
      <alignment horizontal="right" vertical="center" wrapText="1"/>
    </xf>
    <xf numFmtId="0" fontId="12" fillId="2" borderId="3" xfId="2" applyNumberFormat="1" applyFont="1" applyFill="1" applyBorder="1" applyAlignment="1" applyProtection="1">
      <alignment horizontal="center" vertical="center" wrapText="1"/>
    </xf>
    <xf numFmtId="3" fontId="12" fillId="2" borderId="3" xfId="2" applyNumberFormat="1" applyFont="1" applyFill="1" applyBorder="1" applyAlignment="1" applyProtection="1">
      <alignment horizontal="right" vertical="center" wrapText="1"/>
    </xf>
    <xf numFmtId="3" fontId="34" fillId="12" borderId="4" xfId="18" applyNumberFormat="1" applyFont="1" applyBorder="1" applyAlignment="1" applyProtection="1">
      <alignment horizontal="right" vertical="center" wrapText="1"/>
    </xf>
    <xf numFmtId="3" fontId="39" fillId="9" borderId="20" xfId="15" applyNumberFormat="1" applyFont="1" applyBorder="1" applyAlignment="1" applyProtection="1">
      <alignment horizontal="right" vertical="center" wrapText="1"/>
    </xf>
    <xf numFmtId="3" fontId="39" fillId="9" borderId="31" xfId="15" applyNumberFormat="1" applyFont="1" applyBorder="1" applyAlignment="1" applyProtection="1">
      <alignment horizontal="right" vertical="center" wrapText="1"/>
    </xf>
    <xf numFmtId="3" fontId="39" fillId="9" borderId="32" xfId="15" applyNumberFormat="1" applyFont="1" applyBorder="1" applyAlignment="1" applyProtection="1">
      <alignment horizontal="right" vertical="center" wrapText="1"/>
    </xf>
    <xf numFmtId="3" fontId="39" fillId="9" borderId="4" xfId="15" applyNumberFormat="1" applyFont="1" applyBorder="1" applyAlignment="1" applyProtection="1">
      <alignment horizontal="right" vertical="center" wrapText="1"/>
    </xf>
    <xf numFmtId="3" fontId="39" fillId="9" borderId="29" xfId="15" applyNumberFormat="1" applyFont="1" applyBorder="1" applyAlignment="1" applyProtection="1">
      <alignment horizontal="right" vertical="center" wrapText="1"/>
    </xf>
    <xf numFmtId="3" fontId="39" fillId="2" borderId="1" xfId="2" applyNumberFormat="1" applyFont="1" applyFill="1" applyBorder="1" applyAlignment="1" applyProtection="1">
      <alignment horizontal="right" vertical="center" wrapText="1"/>
    </xf>
    <xf numFmtId="3" fontId="39" fillId="9" borderId="37" xfId="15" applyNumberFormat="1" applyFont="1" applyBorder="1" applyAlignment="1" applyProtection="1">
      <alignment horizontal="right" vertical="center" wrapText="1"/>
    </xf>
    <xf numFmtId="3" fontId="34" fillId="11" borderId="4" xfId="17" applyNumberFormat="1" applyFont="1" applyBorder="1" applyAlignment="1" applyProtection="1">
      <alignment horizontal="right" vertical="center" wrapText="1"/>
    </xf>
    <xf numFmtId="3" fontId="34" fillId="14" borderId="4" xfId="20" applyNumberFormat="1" applyFont="1" applyBorder="1" applyAlignment="1" applyProtection="1">
      <alignment horizontal="right" vertical="center" wrapText="1"/>
    </xf>
    <xf numFmtId="3" fontId="39" fillId="9" borderId="30" xfId="15" applyNumberFormat="1" applyFont="1" applyBorder="1" applyAlignment="1" applyProtection="1">
      <alignment horizontal="right" vertical="center" wrapText="1"/>
    </xf>
    <xf numFmtId="3" fontId="39" fillId="9" borderId="35" xfId="15" applyNumberFormat="1" applyFont="1" applyBorder="1" applyAlignment="1" applyProtection="1">
      <alignment horizontal="right" vertical="center" wrapText="1"/>
    </xf>
    <xf numFmtId="3" fontId="39" fillId="9" borderId="0" xfId="15" applyNumberFormat="1" applyFont="1" applyBorder="1" applyAlignment="1" applyProtection="1">
      <alignment horizontal="right" vertical="center" wrapText="1"/>
    </xf>
    <xf numFmtId="0" fontId="12" fillId="10" borderId="2" xfId="16" applyNumberFormat="1" applyFont="1" applyBorder="1" applyAlignment="1" applyProtection="1">
      <alignment horizontal="left" vertical="center" wrapText="1"/>
    </xf>
    <xf numFmtId="0" fontId="12" fillId="10" borderId="4" xfId="16" applyNumberFormat="1" applyFont="1" applyBorder="1" applyAlignment="1" applyProtection="1">
      <alignment horizontal="left" vertical="center" wrapText="1"/>
    </xf>
    <xf numFmtId="0" fontId="37" fillId="2" borderId="1" xfId="2" applyNumberFormat="1" applyFont="1" applyFill="1" applyBorder="1" applyAlignment="1" applyProtection="1">
      <alignment horizontal="left" vertical="center" wrapText="1"/>
    </xf>
    <xf numFmtId="0" fontId="37" fillId="2" borderId="4" xfId="2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3" fontId="7" fillId="2" borderId="4" xfId="0" applyNumberFormat="1" applyFont="1" applyFill="1" applyBorder="1" applyAlignment="1">
      <alignment horizontal="right"/>
    </xf>
    <xf numFmtId="0" fontId="9" fillId="9" borderId="9" xfId="15" applyNumberFormat="1" applyFont="1" applyAlignment="1" applyProtection="1">
      <alignment vertical="center" wrapText="1"/>
    </xf>
    <xf numFmtId="3" fontId="9" fillId="3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/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9" fillId="9" borderId="9" xfId="15" applyNumberFormat="1" applyFont="1" applyAlignment="1" applyProtection="1">
      <alignment horizontal="left" vertical="center" wrapText="1"/>
    </xf>
    <xf numFmtId="3" fontId="7" fillId="9" borderId="9" xfId="15" applyNumberFormat="1" applyFont="1" applyAlignment="1">
      <alignment horizontal="right"/>
    </xf>
    <xf numFmtId="0" fontId="9" fillId="9" borderId="9" xfId="15" applyFont="1" applyAlignment="1">
      <alignment horizontal="left" vertical="center"/>
    </xf>
    <xf numFmtId="0" fontId="9" fillId="9" borderId="9" xfId="15" applyNumberFormat="1" applyFont="1" applyAlignment="1" applyProtection="1">
      <alignment horizontal="left" vertical="center"/>
    </xf>
    <xf numFmtId="0" fontId="1" fillId="17" borderId="3" xfId="23" applyNumberFormat="1" applyFont="1" applyBorder="1" applyAlignment="1" applyProtection="1">
      <alignment horizontal="left" vertical="center" wrapText="1"/>
    </xf>
    <xf numFmtId="0" fontId="1" fillId="17" borderId="3" xfId="23" applyNumberFormat="1" applyFont="1" applyBorder="1" applyAlignment="1" applyProtection="1">
      <alignment horizontal="center" vertical="center" wrapText="1"/>
    </xf>
    <xf numFmtId="0" fontId="1" fillId="17" borderId="4" xfId="23" applyNumberFormat="1" applyFont="1" applyBorder="1" applyAlignment="1" applyProtection="1">
      <alignment horizontal="center" vertical="center" wrapText="1"/>
    </xf>
    <xf numFmtId="0" fontId="1" fillId="17" borderId="4" xfId="23" applyNumberFormat="1" applyFont="1" applyBorder="1" applyAlignment="1" applyProtection="1">
      <alignment horizontal="left" vertical="center" wrapText="1"/>
    </xf>
    <xf numFmtId="3" fontId="1" fillId="17" borderId="4" xfId="23" applyNumberFormat="1" applyFont="1" applyBorder="1" applyAlignment="1" applyProtection="1">
      <alignment horizontal="right" vertical="center" wrapText="1"/>
    </xf>
    <xf numFmtId="3" fontId="1" fillId="17" borderId="3" xfId="23" applyNumberFormat="1" applyFont="1" applyBorder="1" applyAlignment="1" applyProtection="1">
      <alignment horizontal="right" vertical="center" wrapText="1"/>
    </xf>
    <xf numFmtId="3" fontId="1" fillId="17" borderId="4" xfId="23" applyNumberFormat="1" applyFont="1" applyBorder="1" applyAlignment="1">
      <alignment horizontal="right"/>
    </xf>
    <xf numFmtId="3" fontId="1" fillId="17" borderId="3" xfId="23" applyNumberFormat="1" applyFont="1" applyBorder="1" applyAlignment="1">
      <alignment horizontal="right"/>
    </xf>
    <xf numFmtId="0" fontId="37" fillId="2" borderId="1" xfId="2" applyNumberFormat="1" applyFont="1" applyFill="1" applyBorder="1" applyAlignment="1" applyProtection="1">
      <alignment horizontal="left" vertical="center" wrapText="1"/>
    </xf>
    <xf numFmtId="0" fontId="37" fillId="2" borderId="4" xfId="2" applyNumberFormat="1" applyFont="1" applyFill="1" applyBorder="1" applyAlignment="1" applyProtection="1">
      <alignment horizontal="left" vertical="center" wrapText="1"/>
    </xf>
    <xf numFmtId="0" fontId="37" fillId="2" borderId="2" xfId="2" applyNumberFormat="1" applyFont="1" applyFill="1" applyBorder="1" applyAlignment="1" applyProtection="1">
      <alignment horizontal="left" vertical="center" wrapText="1"/>
    </xf>
    <xf numFmtId="0" fontId="38" fillId="2" borderId="1" xfId="2" applyNumberFormat="1" applyFont="1" applyFill="1" applyBorder="1" applyAlignment="1" applyProtection="1">
      <alignment horizontal="left" vertical="center" wrapText="1"/>
    </xf>
    <xf numFmtId="0" fontId="38" fillId="2" borderId="4" xfId="2" applyNumberFormat="1" applyFont="1" applyFill="1" applyBorder="1" applyAlignment="1" applyProtection="1">
      <alignment horizontal="left" vertical="center" wrapText="1"/>
    </xf>
    <xf numFmtId="0" fontId="37" fillId="2" borderId="1" xfId="2" applyNumberFormat="1" applyFont="1" applyFill="1" applyBorder="1" applyAlignment="1" applyProtection="1">
      <alignment horizontal="left" vertical="center" wrapText="1"/>
    </xf>
    <xf numFmtId="0" fontId="37" fillId="2" borderId="4" xfId="2" applyNumberFormat="1" applyFont="1" applyFill="1" applyBorder="1" applyAlignment="1" applyProtection="1">
      <alignment horizontal="left" vertical="center" wrapText="1"/>
    </xf>
    <xf numFmtId="0" fontId="37" fillId="2" borderId="2" xfId="2" applyNumberFormat="1" applyFont="1" applyFill="1" applyBorder="1" applyAlignment="1" applyProtection="1">
      <alignment horizontal="left" vertical="center" wrapText="1"/>
    </xf>
    <xf numFmtId="0" fontId="38" fillId="2" borderId="1" xfId="2" applyNumberFormat="1" applyFont="1" applyFill="1" applyBorder="1" applyAlignment="1" applyProtection="1">
      <alignment horizontal="left" vertical="center" wrapText="1"/>
    </xf>
    <xf numFmtId="0" fontId="38" fillId="2" borderId="4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3" fontId="39" fillId="2" borderId="0" xfId="2" applyNumberFormat="1" applyFont="1" applyFill="1" applyBorder="1" applyAlignment="1" applyProtection="1">
      <alignment horizontal="right" vertical="center" wrapText="1"/>
    </xf>
    <xf numFmtId="3" fontId="39" fillId="20" borderId="3" xfId="15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3" fontId="33" fillId="21" borderId="36" xfId="13" applyNumberFormat="1" applyFont="1" applyFill="1" applyBorder="1" applyAlignment="1" applyProtection="1">
      <alignment horizontal="right" vertical="center" wrapText="1"/>
    </xf>
    <xf numFmtId="0" fontId="38" fillId="22" borderId="0" xfId="2" applyNumberFormat="1" applyFont="1" applyFill="1" applyBorder="1" applyAlignment="1" applyProtection="1">
      <alignment horizontal="left" vertical="center" wrapText="1"/>
    </xf>
    <xf numFmtId="3" fontId="39" fillId="22" borderId="0" xfId="2" applyNumberFormat="1" applyFont="1" applyFill="1" applyBorder="1" applyAlignment="1" applyProtection="1">
      <alignment horizontal="right" vertical="center" wrapText="1"/>
    </xf>
    <xf numFmtId="3" fontId="34" fillId="22" borderId="3" xfId="2" applyNumberFormat="1" applyFont="1" applyFill="1" applyBorder="1" applyAlignment="1" applyProtection="1">
      <alignment horizontal="right" vertical="center" wrapText="1"/>
    </xf>
    <xf numFmtId="0" fontId="37" fillId="2" borderId="0" xfId="2" applyNumberFormat="1" applyFont="1" applyFill="1" applyBorder="1" applyAlignment="1" applyProtection="1">
      <alignment horizontal="left" vertical="center" wrapText="1"/>
    </xf>
    <xf numFmtId="0" fontId="15" fillId="22" borderId="2" xfId="2" applyNumberFormat="1" applyFont="1" applyFill="1" applyBorder="1" applyAlignment="1" applyProtection="1">
      <alignment horizontal="left" vertical="center" wrapText="1"/>
    </xf>
    <xf numFmtId="0" fontId="15" fillId="22" borderId="4" xfId="2" applyNumberFormat="1" applyFont="1" applyFill="1" applyBorder="1" applyAlignment="1" applyProtection="1">
      <alignment horizontal="left" vertical="center" wrapText="1"/>
    </xf>
    <xf numFmtId="3" fontId="15" fillId="22" borderId="3" xfId="2" applyNumberFormat="1" applyFont="1" applyFill="1" applyBorder="1" applyAlignment="1" applyProtection="1">
      <alignment horizontal="right" vertical="center" wrapText="1"/>
    </xf>
    <xf numFmtId="3" fontId="15" fillId="22" borderId="4" xfId="2" applyNumberFormat="1" applyFont="1" applyFill="1" applyBorder="1" applyAlignment="1" applyProtection="1">
      <alignment horizontal="right" vertical="center" wrapText="1"/>
    </xf>
    <xf numFmtId="0" fontId="50" fillId="2" borderId="0" xfId="0" applyFont="1" applyFill="1" applyAlignment="1">
      <alignment horizontal="left" wrapText="1"/>
    </xf>
    <xf numFmtId="0" fontId="52" fillId="2" borderId="1" xfId="2" applyFont="1" applyFill="1" applyBorder="1" applyAlignment="1">
      <alignment horizontal="left" vertical="center" wrapText="1"/>
    </xf>
    <xf numFmtId="0" fontId="52" fillId="2" borderId="4" xfId="2" applyFont="1" applyFill="1" applyBorder="1" applyAlignment="1">
      <alignment horizontal="left" vertical="center" wrapText="1"/>
    </xf>
    <xf numFmtId="0" fontId="49" fillId="2" borderId="0" xfId="0" applyFont="1" applyFill="1" applyAlignment="1">
      <alignment horizontal="left" wrapText="1"/>
    </xf>
    <xf numFmtId="0" fontId="53" fillId="2" borderId="1" xfId="2" applyFont="1" applyFill="1" applyBorder="1" applyAlignment="1">
      <alignment horizontal="left" vertical="center" wrapText="1"/>
    </xf>
    <xf numFmtId="0" fontId="53" fillId="2" borderId="4" xfId="2" applyFont="1" applyFill="1" applyBorder="1" applyAlignment="1">
      <alignment horizontal="left" vertical="center" wrapText="1"/>
    </xf>
    <xf numFmtId="0" fontId="53" fillId="2" borderId="2" xfId="2" applyFont="1" applyFill="1" applyBorder="1" applyAlignment="1">
      <alignment horizontal="left" vertical="center" wrapText="1"/>
    </xf>
    <xf numFmtId="3" fontId="34" fillId="23" borderId="4" xfId="20" applyNumberFormat="1" applyFont="1" applyFill="1" applyBorder="1" applyAlignment="1" applyProtection="1">
      <alignment horizontal="right" vertical="center" wrapText="1"/>
    </xf>
    <xf numFmtId="3" fontId="12" fillId="23" borderId="3" xfId="24" applyNumberFormat="1" applyFont="1" applyFill="1" applyBorder="1" applyAlignment="1" applyProtection="1">
      <alignment horizontal="right" vertical="center" wrapText="1"/>
    </xf>
    <xf numFmtId="3" fontId="54" fillId="2" borderId="3" xfId="2" applyNumberFormat="1" applyFont="1" applyFill="1" applyBorder="1" applyAlignment="1">
      <alignment horizontal="right" vertical="center" wrapText="1"/>
    </xf>
    <xf numFmtId="3" fontId="53" fillId="2" borderId="3" xfId="2" applyNumberFormat="1" applyFont="1" applyFill="1" applyBorder="1" applyAlignment="1">
      <alignment horizontal="right" vertical="center" wrapText="1"/>
    </xf>
    <xf numFmtId="3" fontId="54" fillId="23" borderId="3" xfId="2" applyNumberFormat="1" applyFont="1" applyFill="1" applyBorder="1" applyAlignment="1">
      <alignment horizontal="right" vertical="center" wrapText="1"/>
    </xf>
    <xf numFmtId="0" fontId="55" fillId="22" borderId="1" xfId="2" applyNumberFormat="1" applyFont="1" applyFill="1" applyBorder="1" applyAlignment="1" applyProtection="1">
      <alignment horizontal="left" vertical="center" wrapText="1"/>
    </xf>
    <xf numFmtId="0" fontId="55" fillId="22" borderId="4" xfId="2" applyNumberFormat="1" applyFont="1" applyFill="1" applyBorder="1" applyAlignment="1" applyProtection="1">
      <alignment horizontal="left" vertical="center" wrapText="1"/>
    </xf>
    <xf numFmtId="3" fontId="55" fillId="22" borderId="4" xfId="2" applyNumberFormat="1" applyFont="1" applyFill="1" applyBorder="1" applyAlignment="1" applyProtection="1">
      <alignment horizontal="right" vertical="center" wrapText="1"/>
    </xf>
    <xf numFmtId="0" fontId="55" fillId="22" borderId="1" xfId="2" applyNumberFormat="1" applyFont="1" applyFill="1" applyBorder="1" applyAlignment="1" applyProtection="1">
      <alignment horizontal="left" vertical="center" wrapText="1"/>
    </xf>
    <xf numFmtId="0" fontId="55" fillId="22" borderId="4" xfId="2" applyNumberFormat="1" applyFont="1" applyFill="1" applyBorder="1" applyAlignment="1" applyProtection="1">
      <alignment horizontal="left" vertical="center" wrapText="1"/>
    </xf>
    <xf numFmtId="0" fontId="32" fillId="2" borderId="9" xfId="15" applyNumberFormat="1" applyFont="1" applyFill="1" applyAlignment="1" applyProtection="1">
      <alignment horizontal="left" vertical="center" wrapText="1"/>
    </xf>
    <xf numFmtId="3" fontId="39" fillId="2" borderId="9" xfId="15" applyNumberFormat="1" applyFont="1" applyFill="1" applyAlignment="1" applyProtection="1">
      <alignment horizontal="right" vertical="center" wrapText="1"/>
    </xf>
    <xf numFmtId="0" fontId="39" fillId="2" borderId="9" xfId="15" applyNumberFormat="1" applyFont="1" applyFill="1" applyAlignment="1" applyProtection="1">
      <alignment horizontal="left" vertical="center" wrapText="1"/>
    </xf>
    <xf numFmtId="0" fontId="11" fillId="0" borderId="0" xfId="0" applyFont="1" applyAlignment="1">
      <alignment wrapText="1"/>
    </xf>
    <xf numFmtId="0" fontId="58" fillId="2" borderId="1" xfId="2" applyFont="1" applyFill="1" applyBorder="1" applyAlignment="1">
      <alignment horizontal="left" vertical="center" wrapText="1"/>
    </xf>
    <xf numFmtId="0" fontId="58" fillId="2" borderId="4" xfId="2" applyFont="1" applyFill="1" applyBorder="1" applyAlignment="1">
      <alignment horizontal="left" vertical="center" wrapText="1"/>
    </xf>
    <xf numFmtId="3" fontId="39" fillId="24" borderId="3" xfId="2" applyNumberFormat="1" applyFont="1" applyFill="1" applyBorder="1" applyAlignment="1" applyProtection="1">
      <alignment horizontal="right" vertical="center" wrapText="1"/>
    </xf>
    <xf numFmtId="3" fontId="39" fillId="25" borderId="3" xfId="2" applyNumberFormat="1" applyFont="1" applyFill="1" applyBorder="1" applyAlignment="1" applyProtection="1">
      <alignment horizontal="right" vertical="center" wrapText="1"/>
    </xf>
    <xf numFmtId="3" fontId="39" fillId="23" borderId="3" xfId="2" applyNumberFormat="1" applyFont="1" applyFill="1" applyBorder="1" applyAlignment="1" applyProtection="1">
      <alignment horizontal="right" vertical="center" wrapText="1"/>
    </xf>
    <xf numFmtId="0" fontId="55" fillId="2" borderId="1" xfId="2" applyNumberFormat="1" applyFont="1" applyFill="1" applyBorder="1" applyAlignment="1" applyProtection="1">
      <alignment horizontal="left" vertical="center" wrapText="1"/>
    </xf>
    <xf numFmtId="0" fontId="55" fillId="2" borderId="4" xfId="2" applyNumberFormat="1" applyFont="1" applyFill="1" applyBorder="1" applyAlignment="1" applyProtection="1">
      <alignment horizontal="left" vertical="center" wrapText="1"/>
    </xf>
    <xf numFmtId="3" fontId="55" fillId="2" borderId="3" xfId="2" applyNumberFormat="1" applyFont="1" applyFill="1" applyBorder="1" applyAlignment="1" applyProtection="1">
      <alignment horizontal="right" vertical="center" wrapText="1"/>
    </xf>
    <xf numFmtId="3" fontId="12" fillId="25" borderId="3" xfId="16" applyNumberFormat="1" applyFont="1" applyFill="1" applyBorder="1" applyAlignment="1" applyProtection="1">
      <alignment horizontal="right" vertical="center" wrapText="1"/>
    </xf>
    <xf numFmtId="3" fontId="12" fillId="23" borderId="3" xfId="16" applyNumberFormat="1" applyFont="1" applyFill="1" applyBorder="1" applyAlignment="1" applyProtection="1">
      <alignment horizontal="right" vertical="center" wrapText="1"/>
    </xf>
    <xf numFmtId="3" fontId="12" fillId="24" borderId="3" xfId="16" applyNumberFormat="1" applyFont="1" applyFill="1" applyBorder="1" applyAlignment="1" applyProtection="1">
      <alignment horizontal="right" vertical="center" wrapText="1"/>
    </xf>
    <xf numFmtId="3" fontId="12" fillId="26" borderId="3" xfId="16" applyNumberFormat="1" applyFont="1" applyFill="1" applyBorder="1" applyAlignment="1" applyProtection="1">
      <alignment horizontal="right" vertical="center" wrapText="1"/>
    </xf>
    <xf numFmtId="3" fontId="39" fillId="2" borderId="4" xfId="15" applyNumberFormat="1" applyFont="1" applyFill="1" applyBorder="1" applyAlignment="1" applyProtection="1">
      <alignment horizontal="right" vertical="center" wrapText="1"/>
    </xf>
    <xf numFmtId="3" fontId="39" fillId="9" borderId="52" xfId="15" applyNumberFormat="1" applyFont="1" applyBorder="1" applyAlignment="1" applyProtection="1">
      <alignment horizontal="right" vertical="center" wrapText="1"/>
    </xf>
    <xf numFmtId="0" fontId="59" fillId="2" borderId="1" xfId="2" applyNumberFormat="1" applyFont="1" applyFill="1" applyBorder="1" applyAlignment="1" applyProtection="1">
      <alignment horizontal="left" vertical="center" wrapText="1"/>
    </xf>
    <xf numFmtId="0" fontId="59" fillId="2" borderId="4" xfId="2" applyNumberFormat="1" applyFont="1" applyFill="1" applyBorder="1" applyAlignment="1" applyProtection="1">
      <alignment horizontal="left" vertical="center" wrapText="1"/>
    </xf>
    <xf numFmtId="0" fontId="59" fillId="2" borderId="1" xfId="2" applyNumberFormat="1" applyFont="1" applyFill="1" applyBorder="1" applyAlignment="1" applyProtection="1">
      <alignment vertical="center" wrapText="1"/>
    </xf>
    <xf numFmtId="0" fontId="59" fillId="2" borderId="2" xfId="2" applyNumberFormat="1" applyFont="1" applyFill="1" applyBorder="1" applyAlignment="1" applyProtection="1">
      <alignment vertical="center" wrapText="1"/>
    </xf>
    <xf numFmtId="0" fontId="59" fillId="2" borderId="4" xfId="2" applyNumberFormat="1" applyFont="1" applyFill="1" applyBorder="1" applyAlignment="1" applyProtection="1">
      <alignment vertical="center" wrapText="1"/>
    </xf>
    <xf numFmtId="3" fontId="59" fillId="2" borderId="3" xfId="2" applyNumberFormat="1" applyFont="1" applyFill="1" applyBorder="1" applyAlignment="1" applyProtection="1">
      <alignment horizontal="right" vertical="center" wrapText="1"/>
    </xf>
    <xf numFmtId="0" fontId="60" fillId="2" borderId="1" xfId="2" applyFont="1" applyFill="1" applyBorder="1" applyAlignment="1">
      <alignment horizontal="left" vertical="center" wrapText="1"/>
    </xf>
    <xf numFmtId="0" fontId="60" fillId="2" borderId="4" xfId="2" applyFont="1" applyFill="1" applyBorder="1" applyAlignment="1">
      <alignment horizontal="left" vertical="center" wrapText="1"/>
    </xf>
    <xf numFmtId="3" fontId="55" fillId="2" borderId="4" xfId="2" applyNumberFormat="1" applyFont="1" applyFill="1" applyBorder="1" applyAlignment="1" applyProtection="1">
      <alignment horizontal="right" vertical="center" wrapText="1"/>
    </xf>
    <xf numFmtId="3" fontId="34" fillId="2" borderId="4" xfId="2" applyNumberFormat="1" applyFont="1" applyFill="1" applyBorder="1" applyAlignment="1" applyProtection="1">
      <alignment horizontal="right" vertical="center" wrapText="1"/>
    </xf>
    <xf numFmtId="0" fontId="39" fillId="9" borderId="9" xfId="15" applyNumberFormat="1" applyFont="1" applyAlignment="1" applyProtection="1">
      <alignment horizontal="left" vertical="center" wrapText="1"/>
    </xf>
    <xf numFmtId="3" fontId="61" fillId="2" borderId="4" xfId="0" applyNumberFormat="1" applyFont="1" applyFill="1" applyBorder="1" applyAlignment="1">
      <alignment horizontal="right"/>
    </xf>
    <xf numFmtId="3" fontId="61" fillId="2" borderId="3" xfId="0" applyNumberFormat="1" applyFont="1" applyFill="1" applyBorder="1" applyAlignment="1">
      <alignment horizontal="right"/>
    </xf>
    <xf numFmtId="3" fontId="61" fillId="2" borderId="3" xfId="0" applyNumberFormat="1" applyFont="1" applyFill="1" applyBorder="1" applyAlignment="1" applyProtection="1">
      <alignment horizontal="right" wrapText="1"/>
    </xf>
    <xf numFmtId="3" fontId="62" fillId="2" borderId="4" xfId="0" applyNumberFormat="1" applyFont="1" applyFill="1" applyBorder="1" applyAlignment="1">
      <alignment horizontal="right"/>
    </xf>
    <xf numFmtId="0" fontId="62" fillId="2" borderId="3" xfId="0" applyNumberFormat="1" applyFont="1" applyFill="1" applyBorder="1" applyAlignment="1" applyProtection="1">
      <alignment horizontal="left" vertical="center" wrapText="1"/>
    </xf>
    <xf numFmtId="0" fontId="63" fillId="2" borderId="3" xfId="0" quotePrefix="1" applyFont="1" applyFill="1" applyBorder="1" applyAlignment="1">
      <alignment horizontal="left" vertical="center" wrapText="1"/>
    </xf>
    <xf numFmtId="0" fontId="62" fillId="2" borderId="3" xfId="0" quotePrefix="1" applyFont="1" applyFill="1" applyBorder="1" applyAlignment="1">
      <alignment horizontal="left" vertical="center"/>
    </xf>
    <xf numFmtId="0" fontId="64" fillId="2" borderId="3" xfId="0" applyNumberFormat="1" applyFont="1" applyFill="1" applyBorder="1" applyAlignment="1" applyProtection="1">
      <alignment horizontal="left" vertical="center"/>
    </xf>
    <xf numFmtId="0" fontId="64" fillId="2" borderId="3" xfId="0" applyNumberFormat="1" applyFont="1" applyFill="1" applyBorder="1" applyAlignment="1" applyProtection="1">
      <alignment vertical="center" wrapText="1"/>
    </xf>
    <xf numFmtId="0" fontId="62" fillId="2" borderId="3" xfId="0" applyNumberFormat="1" applyFont="1" applyFill="1" applyBorder="1" applyAlignment="1" applyProtection="1">
      <alignment vertical="center" wrapText="1"/>
    </xf>
    <xf numFmtId="3" fontId="61" fillId="9" borderId="9" xfId="15" applyNumberFormat="1" applyFont="1" applyAlignment="1">
      <alignment horizontal="right"/>
    </xf>
    <xf numFmtId="3" fontId="62" fillId="2" borderId="3" xfId="0" applyNumberFormat="1" applyFont="1" applyFill="1" applyBorder="1" applyAlignment="1">
      <alignment horizontal="right"/>
    </xf>
    <xf numFmtId="3" fontId="62" fillId="9" borderId="9" xfId="15" applyNumberFormat="1" applyFont="1" applyAlignment="1">
      <alignment horizontal="right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Alignment="1" applyProtection="1">
      <alignment vertical="center" wrapText="1"/>
    </xf>
    <xf numFmtId="0" fontId="66" fillId="0" borderId="5" xfId="0" applyFont="1" applyBorder="1" applyAlignment="1">
      <alignment horizontal="center" vertical="center"/>
    </xf>
    <xf numFmtId="0" fontId="61" fillId="0" borderId="0" xfId="0" applyNumberFormat="1" applyFont="1" applyFill="1" applyBorder="1" applyAlignment="1" applyProtection="1"/>
    <xf numFmtId="0" fontId="67" fillId="0" borderId="0" xfId="0" applyFont="1" applyAlignment="1">
      <alignment wrapText="1"/>
    </xf>
    <xf numFmtId="0" fontId="56" fillId="0" borderId="0" xfId="0" applyFont="1"/>
    <xf numFmtId="3" fontId="56" fillId="0" borderId="0" xfId="0" applyNumberFormat="1" applyFont="1"/>
    <xf numFmtId="0" fontId="64" fillId="4" borderId="4" xfId="0" applyNumberFormat="1" applyFont="1" applyFill="1" applyBorder="1" applyAlignment="1" applyProtection="1">
      <alignment horizontal="center" vertical="center" wrapText="1"/>
    </xf>
    <xf numFmtId="3" fontId="1" fillId="17" borderId="4" xfId="23" applyNumberFormat="1" applyFont="1" applyBorder="1" applyAlignment="1" applyProtection="1">
      <alignment horizontal="center" vertical="center" wrapText="1"/>
    </xf>
    <xf numFmtId="3" fontId="64" fillId="9" borderId="9" xfId="15" applyNumberFormat="1" applyFont="1" applyAlignment="1" applyProtection="1">
      <alignment horizontal="right" vertical="center" wrapText="1"/>
    </xf>
    <xf numFmtId="3" fontId="64" fillId="9" borderId="9" xfId="15" applyNumberFormat="1" applyFont="1" applyAlignment="1">
      <alignment horizontal="right"/>
    </xf>
    <xf numFmtId="0" fontId="0" fillId="0" borderId="0" xfId="0" quotePrefix="1"/>
    <xf numFmtId="0" fontId="64" fillId="4" borderId="3" xfId="0" applyNumberFormat="1" applyFont="1" applyFill="1" applyBorder="1" applyAlignment="1" applyProtection="1">
      <alignment horizontal="center" vertical="center" wrapText="1"/>
    </xf>
    <xf numFmtId="3" fontId="1" fillId="17" borderId="3" xfId="23" applyNumberFormat="1" applyFont="1" applyBorder="1" applyAlignment="1" applyProtection="1">
      <alignment horizontal="center" vertical="center" wrapText="1"/>
    </xf>
    <xf numFmtId="3" fontId="68" fillId="11" borderId="3" xfId="17" applyNumberFormat="1" applyFont="1" applyBorder="1" applyAlignment="1" applyProtection="1">
      <alignment horizontal="right" vertical="center" wrapText="1"/>
    </xf>
    <xf numFmtId="3" fontId="68" fillId="14" borderId="3" xfId="20" applyNumberFormat="1" applyFont="1" applyBorder="1" applyAlignment="1" applyProtection="1">
      <alignment horizontal="right" vertical="center" wrapText="1"/>
    </xf>
    <xf numFmtId="3" fontId="68" fillId="13" borderId="3" xfId="19" applyNumberFormat="1" applyFont="1" applyBorder="1" applyAlignment="1" applyProtection="1">
      <alignment horizontal="right" vertical="center" wrapText="1"/>
    </xf>
    <xf numFmtId="3" fontId="68" fillId="10" borderId="3" xfId="16" applyNumberFormat="1" applyFont="1" applyBorder="1" applyAlignment="1" applyProtection="1">
      <alignment horizontal="right" vertical="center" wrapText="1"/>
    </xf>
    <xf numFmtId="3" fontId="68" fillId="9" borderId="9" xfId="15" applyNumberFormat="1" applyFont="1" applyAlignment="1" applyProtection="1">
      <alignment horizontal="right" vertical="center" wrapText="1"/>
    </xf>
    <xf numFmtId="3" fontId="68" fillId="2" borderId="3" xfId="2" applyNumberFormat="1" applyFont="1" applyFill="1" applyBorder="1" applyAlignment="1" applyProtection="1">
      <alignment horizontal="right" vertical="center" wrapText="1"/>
    </xf>
    <xf numFmtId="3" fontId="68" fillId="9" borderId="20" xfId="15" applyNumberFormat="1" applyFont="1" applyBorder="1" applyAlignment="1" applyProtection="1">
      <alignment horizontal="right" vertical="center" wrapText="1"/>
    </xf>
    <xf numFmtId="3" fontId="68" fillId="9" borderId="31" xfId="15" applyNumberFormat="1" applyFont="1" applyBorder="1" applyAlignment="1" applyProtection="1">
      <alignment horizontal="right" vertical="center" wrapText="1"/>
    </xf>
    <xf numFmtId="3" fontId="68" fillId="2" borderId="4" xfId="2" applyNumberFormat="1" applyFont="1" applyFill="1" applyBorder="1" applyAlignment="1" applyProtection="1">
      <alignment horizontal="right" vertical="center" wrapText="1"/>
    </xf>
    <xf numFmtId="3" fontId="68" fillId="9" borderId="32" xfId="15" applyNumberFormat="1" applyFont="1" applyBorder="1" applyAlignment="1" applyProtection="1">
      <alignment horizontal="right" vertical="center" wrapText="1"/>
    </xf>
    <xf numFmtId="3" fontId="68" fillId="9" borderId="4" xfId="15" applyNumberFormat="1" applyFont="1" applyBorder="1" applyAlignment="1" applyProtection="1">
      <alignment horizontal="right" vertical="center" wrapText="1"/>
    </xf>
    <xf numFmtId="3" fontId="68" fillId="9" borderId="3" xfId="15" applyNumberFormat="1" applyFont="1" applyBorder="1" applyAlignment="1" applyProtection="1">
      <alignment horizontal="right" vertical="center" wrapText="1"/>
    </xf>
    <xf numFmtId="3" fontId="69" fillId="12" borderId="4" xfId="18" applyNumberFormat="1" applyFont="1" applyBorder="1" applyAlignment="1" applyProtection="1">
      <alignment horizontal="right" vertical="center" wrapText="1"/>
    </xf>
    <xf numFmtId="3" fontId="68" fillId="15" borderId="3" xfId="21" applyNumberFormat="1" applyFont="1" applyBorder="1" applyAlignment="1" applyProtection="1">
      <alignment horizontal="right" vertical="center" wrapText="1"/>
    </xf>
    <xf numFmtId="3" fontId="35" fillId="2" borderId="3" xfId="2" applyNumberFormat="1" applyFont="1" applyFill="1" applyBorder="1" applyAlignment="1" applyProtection="1">
      <alignment horizontal="right" vertical="center" wrapText="1"/>
    </xf>
    <xf numFmtId="3" fontId="68" fillId="13" borderId="4" xfId="19" applyNumberFormat="1" applyFont="1" applyBorder="1" applyAlignment="1" applyProtection="1">
      <alignment horizontal="right" vertical="center" wrapText="1"/>
    </xf>
    <xf numFmtId="3" fontId="68" fillId="10" borderId="4" xfId="16" applyNumberFormat="1" applyFont="1" applyBorder="1" applyAlignment="1" applyProtection="1">
      <alignment horizontal="right" vertical="center" wrapText="1"/>
    </xf>
    <xf numFmtId="3" fontId="68" fillId="5" borderId="3" xfId="13" applyNumberFormat="1" applyFont="1" applyBorder="1" applyAlignment="1" applyProtection="1">
      <alignment horizontal="right" vertical="center" wrapText="1"/>
    </xf>
    <xf numFmtId="3" fontId="35" fillId="22" borderId="4" xfId="2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/>
    <xf numFmtId="3" fontId="35" fillId="2" borderId="3" xfId="2" applyNumberFormat="1" applyFont="1" applyFill="1" applyBorder="1" applyAlignment="1" applyProtection="1">
      <alignment horizontal="center" vertical="center" wrapText="1"/>
    </xf>
    <xf numFmtId="3" fontId="70" fillId="12" borderId="4" xfId="18" applyNumberFormat="1" applyFont="1" applyBorder="1" applyAlignment="1" applyProtection="1">
      <alignment horizontal="right" vertical="center" wrapText="1"/>
    </xf>
    <xf numFmtId="3" fontId="12" fillId="11" borderId="3" xfId="17" applyNumberFormat="1" applyFont="1" applyBorder="1" applyAlignment="1" applyProtection="1">
      <alignment horizontal="right" vertical="center" wrapText="1"/>
    </xf>
    <xf numFmtId="3" fontId="12" fillId="14" borderId="3" xfId="20" applyNumberFormat="1" applyFont="1" applyBorder="1" applyAlignment="1" applyProtection="1">
      <alignment horizontal="right" vertical="center" wrapText="1"/>
    </xf>
    <xf numFmtId="3" fontId="12" fillId="9" borderId="3" xfId="15" applyNumberFormat="1" applyFont="1" applyBorder="1" applyAlignment="1" applyProtection="1">
      <alignment horizontal="right" vertical="center" wrapText="1"/>
    </xf>
    <xf numFmtId="3" fontId="68" fillId="22" borderId="3" xfId="2" applyNumberFormat="1" applyFont="1" applyFill="1" applyBorder="1" applyAlignment="1" applyProtection="1">
      <alignment horizontal="right" vertical="center" wrapText="1"/>
    </xf>
    <xf numFmtId="3" fontId="12" fillId="20" borderId="3" xfId="15" applyNumberFormat="1" applyFont="1" applyFill="1" applyBorder="1" applyAlignment="1" applyProtection="1">
      <alignment horizontal="right" vertical="center" wrapText="1"/>
    </xf>
    <xf numFmtId="3" fontId="12" fillId="9" borderId="4" xfId="15" applyNumberFormat="1" applyFont="1" applyBorder="1" applyAlignment="1" applyProtection="1">
      <alignment horizontal="right" vertical="center" wrapText="1"/>
    </xf>
    <xf numFmtId="3" fontId="12" fillId="9" borderId="52" xfId="15" applyNumberFormat="1" applyFont="1" applyBorder="1" applyAlignment="1" applyProtection="1">
      <alignment horizontal="right" vertical="center" wrapText="1"/>
    </xf>
    <xf numFmtId="3" fontId="15" fillId="2" borderId="3" xfId="2" applyNumberFormat="1" applyFont="1" applyFill="1" applyBorder="1" applyAlignment="1" applyProtection="1">
      <alignment horizontal="right" vertical="center" wrapText="1"/>
    </xf>
    <xf numFmtId="3" fontId="12" fillId="11" borderId="4" xfId="17" applyNumberFormat="1" applyFont="1" applyBorder="1" applyAlignment="1" applyProtection="1">
      <alignment horizontal="right" vertical="center" wrapText="1"/>
    </xf>
    <xf numFmtId="3" fontId="12" fillId="23" borderId="4" xfId="20" applyNumberFormat="1" applyFont="1" applyFill="1" applyBorder="1" applyAlignment="1" applyProtection="1">
      <alignment horizontal="right" vertical="center" wrapText="1"/>
    </xf>
    <xf numFmtId="3" fontId="12" fillId="14" borderId="4" xfId="20" applyNumberFormat="1" applyFont="1" applyBorder="1" applyAlignment="1" applyProtection="1">
      <alignment horizontal="right" vertical="center" wrapText="1"/>
    </xf>
    <xf numFmtId="3" fontId="15" fillId="2" borderId="4" xfId="2" applyNumberFormat="1" applyFont="1" applyFill="1" applyBorder="1" applyAlignment="1" applyProtection="1">
      <alignment horizontal="right" vertical="center" wrapText="1"/>
    </xf>
    <xf numFmtId="3" fontId="12" fillId="9" borderId="30" xfId="15" applyNumberFormat="1" applyFont="1" applyBorder="1" applyAlignment="1" applyProtection="1">
      <alignment horizontal="right" vertical="center" wrapText="1"/>
    </xf>
    <xf numFmtId="3" fontId="12" fillId="2" borderId="9" xfId="15" applyNumberFormat="1" applyFont="1" applyFill="1" applyAlignment="1" applyProtection="1">
      <alignment horizontal="right" vertical="center" wrapText="1"/>
    </xf>
    <xf numFmtId="3" fontId="68" fillId="2" borderId="0" xfId="2" applyNumberFormat="1" applyFont="1" applyFill="1" applyBorder="1" applyAlignment="1" applyProtection="1">
      <alignment horizontal="right" vertical="center" wrapText="1"/>
    </xf>
    <xf numFmtId="3" fontId="12" fillId="12" borderId="4" xfId="18" applyNumberFormat="1" applyFont="1" applyBorder="1" applyAlignment="1" applyProtection="1">
      <alignment horizontal="right" vertical="center" wrapText="1"/>
    </xf>
    <xf numFmtId="3" fontId="68" fillId="24" borderId="3" xfId="2" applyNumberFormat="1" applyFont="1" applyFill="1" applyBorder="1" applyAlignment="1" applyProtection="1">
      <alignment horizontal="right" vertical="center" wrapText="1"/>
    </xf>
    <xf numFmtId="3" fontId="68" fillId="25" borderId="3" xfId="2" applyNumberFormat="1" applyFont="1" applyFill="1" applyBorder="1" applyAlignment="1" applyProtection="1">
      <alignment horizontal="right" vertical="center" wrapText="1"/>
    </xf>
    <xf numFmtId="3" fontId="68" fillId="23" borderId="3" xfId="2" applyNumberFormat="1" applyFont="1" applyFill="1" applyBorder="1" applyAlignment="1" applyProtection="1">
      <alignment horizontal="right" vertical="center" wrapText="1"/>
    </xf>
    <xf numFmtId="3" fontId="12" fillId="2" borderId="4" xfId="15" applyNumberFormat="1" applyFont="1" applyFill="1" applyBorder="1" applyAlignment="1" applyProtection="1">
      <alignment horizontal="right" vertical="center" wrapText="1"/>
    </xf>
    <xf numFmtId="4" fontId="62" fillId="2" borderId="3" xfId="0" applyNumberFormat="1" applyFont="1" applyFill="1" applyBorder="1" applyAlignment="1">
      <alignment horizontal="right"/>
    </xf>
    <xf numFmtId="0" fontId="64" fillId="2" borderId="3" xfId="0" applyNumberFormat="1" applyFont="1" applyFill="1" applyBorder="1" applyAlignment="1" applyProtection="1">
      <alignment horizontal="center" vertical="center" wrapText="1"/>
    </xf>
    <xf numFmtId="3" fontId="64" fillId="3" borderId="3" xfId="0" applyNumberFormat="1" applyFont="1" applyFill="1" applyBorder="1" applyAlignment="1">
      <alignment horizontal="right"/>
    </xf>
    <xf numFmtId="3" fontId="64" fillId="0" borderId="3" xfId="0" applyNumberFormat="1" applyFont="1" applyFill="1" applyBorder="1" applyAlignment="1">
      <alignment horizontal="right"/>
    </xf>
    <xf numFmtId="0" fontId="64" fillId="0" borderId="1" xfId="0" quotePrefix="1" applyFont="1" applyBorder="1" applyAlignment="1">
      <alignment horizontal="left" wrapText="1"/>
    </xf>
    <xf numFmtId="0" fontId="64" fillId="0" borderId="2" xfId="0" quotePrefix="1" applyFont="1" applyBorder="1" applyAlignment="1">
      <alignment horizontal="left" wrapText="1"/>
    </xf>
    <xf numFmtId="0" fontId="64" fillId="0" borderId="2" xfId="0" quotePrefix="1" applyFont="1" applyBorder="1" applyAlignment="1">
      <alignment horizontal="center" wrapText="1"/>
    </xf>
    <xf numFmtId="0" fontId="64" fillId="0" borderId="2" xfId="0" quotePrefix="1" applyNumberFormat="1" applyFont="1" applyFill="1" applyBorder="1" applyAlignment="1" applyProtection="1">
      <alignment horizontal="left"/>
    </xf>
    <xf numFmtId="3" fontId="64" fillId="0" borderId="3" xfId="0" applyNumberFormat="1" applyFont="1" applyBorder="1" applyAlignment="1">
      <alignment horizontal="right"/>
    </xf>
    <xf numFmtId="3" fontId="64" fillId="0" borderId="3" xfId="0" applyNumberFormat="1" applyFont="1" applyFill="1" applyBorder="1" applyAlignment="1" applyProtection="1">
      <alignment horizontal="right" wrapText="1"/>
    </xf>
    <xf numFmtId="0" fontId="71" fillId="0" borderId="0" xfId="0" quotePrefix="1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NumberFormat="1" applyFont="1" applyFill="1" applyBorder="1" applyAlignment="1" applyProtection="1"/>
    <xf numFmtId="0" fontId="73" fillId="0" borderId="0" xfId="0" applyNumberFormat="1" applyFont="1" applyFill="1" applyBorder="1" applyAlignment="1" applyProtection="1">
      <alignment horizontal="center" vertical="center" wrapText="1"/>
    </xf>
    <xf numFmtId="3" fontId="64" fillId="4" borderId="1" xfId="0" quotePrefix="1" applyNumberFormat="1" applyFont="1" applyFill="1" applyBorder="1" applyAlignment="1">
      <alignment horizontal="right"/>
    </xf>
    <xf numFmtId="3" fontId="64" fillId="4" borderId="3" xfId="0" applyNumberFormat="1" applyFont="1" applyFill="1" applyBorder="1" applyAlignment="1" applyProtection="1">
      <alignment horizontal="right" wrapText="1"/>
    </xf>
    <xf numFmtId="3" fontId="64" fillId="3" borderId="1" xfId="0" quotePrefix="1" applyNumberFormat="1" applyFont="1" applyFill="1" applyBorder="1" applyAlignment="1">
      <alignment horizontal="right"/>
    </xf>
    <xf numFmtId="3" fontId="64" fillId="3" borderId="3" xfId="0" quotePrefix="1" applyNumberFormat="1" applyFont="1" applyFill="1" applyBorder="1" applyAlignment="1">
      <alignment horizontal="right"/>
    </xf>
    <xf numFmtId="3" fontId="64" fillId="2" borderId="3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74" fillId="0" borderId="0" xfId="0" applyFont="1"/>
    <xf numFmtId="0" fontId="76" fillId="0" borderId="0" xfId="0" applyFont="1"/>
    <xf numFmtId="0" fontId="44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/>
    </xf>
    <xf numFmtId="0" fontId="44" fillId="0" borderId="43" xfId="0" applyFont="1" applyBorder="1" applyAlignment="1">
      <alignment horizontal="center" vertical="top"/>
    </xf>
    <xf numFmtId="0" fontId="44" fillId="0" borderId="44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45" xfId="0" applyFont="1" applyBorder="1" applyAlignment="1">
      <alignment horizontal="center" vertical="top"/>
    </xf>
    <xf numFmtId="0" fontId="44" fillId="0" borderId="46" xfId="0" applyFont="1" applyBorder="1" applyAlignment="1">
      <alignment horizontal="center" vertical="top"/>
    </xf>
    <xf numFmtId="0" fontId="44" fillId="0" borderId="47" xfId="0" applyFont="1" applyBorder="1" applyAlignment="1">
      <alignment horizontal="center" vertical="top"/>
    </xf>
    <xf numFmtId="0" fontId="44" fillId="0" borderId="48" xfId="0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4" fillId="0" borderId="1" xfId="0" quotePrefix="1" applyFont="1" applyBorder="1" applyAlignment="1">
      <alignment horizontal="left" vertical="center"/>
    </xf>
    <xf numFmtId="0" fontId="62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64" fillId="3" borderId="1" xfId="0" quotePrefix="1" applyNumberFormat="1" applyFont="1" applyFill="1" applyBorder="1" applyAlignment="1" applyProtection="1">
      <alignment horizontal="left" vertical="center" wrapText="1"/>
    </xf>
    <xf numFmtId="0" fontId="62" fillId="3" borderId="2" xfId="0" applyNumberFormat="1" applyFont="1" applyFill="1" applyBorder="1" applyAlignment="1" applyProtection="1">
      <alignment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</xf>
    <xf numFmtId="0" fontId="64" fillId="4" borderId="1" xfId="0" applyNumberFormat="1" applyFont="1" applyFill="1" applyBorder="1" applyAlignment="1" applyProtection="1">
      <alignment horizontal="left" vertical="center" wrapText="1"/>
    </xf>
    <xf numFmtId="0" fontId="64" fillId="4" borderId="2" xfId="0" applyNumberFormat="1" applyFont="1" applyFill="1" applyBorder="1" applyAlignment="1" applyProtection="1">
      <alignment horizontal="left" vertical="center" wrapText="1"/>
    </xf>
    <xf numFmtId="0" fontId="64" fillId="4" borderId="4" xfId="0" applyNumberFormat="1" applyFont="1" applyFill="1" applyBorder="1" applyAlignment="1" applyProtection="1">
      <alignment horizontal="left" vertical="center" wrapText="1"/>
    </xf>
    <xf numFmtId="0" fontId="64" fillId="3" borderId="1" xfId="0" applyNumberFormat="1" applyFont="1" applyFill="1" applyBorder="1" applyAlignment="1" applyProtection="1">
      <alignment horizontal="left" vertical="center" wrapText="1"/>
    </xf>
    <xf numFmtId="0" fontId="64" fillId="3" borderId="2" xfId="0" applyNumberFormat="1" applyFont="1" applyFill="1" applyBorder="1" applyAlignment="1" applyProtection="1">
      <alignment horizontal="left" vertical="center" wrapText="1"/>
    </xf>
    <xf numFmtId="0" fontId="64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2" fillId="2" borderId="1" xfId="2" applyFont="1" applyFill="1" applyBorder="1" applyAlignment="1">
      <alignment horizontal="left" vertical="center" wrapText="1"/>
    </xf>
    <xf numFmtId="0" fontId="52" fillId="2" borderId="2" xfId="2" applyFont="1" applyFill="1" applyBorder="1" applyAlignment="1">
      <alignment horizontal="left" vertical="center" wrapText="1"/>
    </xf>
    <xf numFmtId="0" fontId="52" fillId="2" borderId="4" xfId="2" applyFont="1" applyFill="1" applyBorder="1" applyAlignment="1">
      <alignment horizontal="left" vertical="center" wrapText="1"/>
    </xf>
    <xf numFmtId="0" fontId="52" fillId="2" borderId="3" xfId="2" applyFont="1" applyFill="1" applyBorder="1" applyAlignment="1">
      <alignment horizontal="left" vertical="center" wrapText="1"/>
    </xf>
    <xf numFmtId="0" fontId="53" fillId="2" borderId="1" xfId="2" applyFont="1" applyFill="1" applyBorder="1" applyAlignment="1">
      <alignment horizontal="left" vertical="center" wrapText="1"/>
    </xf>
    <xf numFmtId="0" fontId="53" fillId="2" borderId="4" xfId="2" applyFont="1" applyFill="1" applyBorder="1" applyAlignment="1">
      <alignment horizontal="left" vertical="center" wrapText="1"/>
    </xf>
    <xf numFmtId="0" fontId="53" fillId="2" borderId="3" xfId="2" applyFont="1" applyFill="1" applyBorder="1" applyAlignment="1">
      <alignment horizontal="left" vertical="center" wrapText="1"/>
    </xf>
    <xf numFmtId="0" fontId="38" fillId="2" borderId="1" xfId="2" applyNumberFormat="1" applyFont="1" applyFill="1" applyBorder="1" applyAlignment="1" applyProtection="1">
      <alignment horizontal="left" vertical="center" wrapText="1"/>
    </xf>
    <xf numFmtId="0" fontId="38" fillId="2" borderId="2" xfId="2" applyNumberFormat="1" applyFont="1" applyFill="1" applyBorder="1" applyAlignment="1" applyProtection="1">
      <alignment horizontal="left" vertical="center" wrapText="1"/>
    </xf>
    <xf numFmtId="0" fontId="38" fillId="2" borderId="4" xfId="2" applyNumberFormat="1" applyFont="1" applyFill="1" applyBorder="1" applyAlignment="1" applyProtection="1">
      <alignment horizontal="left" vertical="center" wrapText="1"/>
    </xf>
    <xf numFmtId="0" fontId="60" fillId="2" borderId="1" xfId="2" applyFont="1" applyFill="1" applyBorder="1" applyAlignment="1">
      <alignment horizontal="left" vertical="center" wrapText="1"/>
    </xf>
    <xf numFmtId="0" fontId="60" fillId="2" borderId="2" xfId="2" applyFont="1" applyFill="1" applyBorder="1" applyAlignment="1">
      <alignment horizontal="left" vertical="center" wrapText="1"/>
    </xf>
    <xf numFmtId="0" fontId="60" fillId="2" borderId="4" xfId="2" applyFont="1" applyFill="1" applyBorder="1" applyAlignment="1">
      <alignment horizontal="left" vertical="center" wrapText="1"/>
    </xf>
    <xf numFmtId="0" fontId="36" fillId="23" borderId="1" xfId="20" applyNumberFormat="1" applyFont="1" applyFill="1" applyBorder="1" applyAlignment="1" applyProtection="1">
      <alignment horizontal="left" vertical="center" wrapText="1"/>
    </xf>
    <xf numFmtId="0" fontId="36" fillId="23" borderId="4" xfId="20" applyNumberFormat="1" applyFont="1" applyFill="1" applyBorder="1" applyAlignment="1" applyProtection="1">
      <alignment horizontal="left" vertical="center" wrapText="1"/>
    </xf>
    <xf numFmtId="0" fontId="36" fillId="23" borderId="2" xfId="20" applyNumberFormat="1" applyFont="1" applyFill="1" applyBorder="1" applyAlignment="1" applyProtection="1">
      <alignment horizontal="left" vertical="center" wrapText="1"/>
    </xf>
    <xf numFmtId="0" fontId="12" fillId="13" borderId="1" xfId="19" applyNumberFormat="1" applyFont="1" applyBorder="1" applyAlignment="1" applyProtection="1">
      <alignment horizontal="left" vertical="center" wrapText="1"/>
    </xf>
    <xf numFmtId="0" fontId="12" fillId="13" borderId="4" xfId="19" applyNumberFormat="1" applyFont="1" applyBorder="1" applyAlignment="1" applyProtection="1">
      <alignment horizontal="left" vertical="center" wrapText="1"/>
    </xf>
    <xf numFmtId="0" fontId="12" fillId="13" borderId="2" xfId="19" applyNumberFormat="1" applyFont="1" applyBorder="1" applyAlignment="1" applyProtection="1">
      <alignment horizontal="left" vertical="center" wrapText="1"/>
    </xf>
    <xf numFmtId="0" fontId="12" fillId="10" borderId="1" xfId="16" applyNumberFormat="1" applyFont="1" applyBorder="1" applyAlignment="1" applyProtection="1">
      <alignment horizontal="left" vertical="center" wrapText="1"/>
    </xf>
    <xf numFmtId="0" fontId="12" fillId="10" borderId="4" xfId="16" applyNumberFormat="1" applyFont="1" applyBorder="1" applyAlignment="1" applyProtection="1">
      <alignment horizontal="left" vertical="center" wrapText="1"/>
    </xf>
    <xf numFmtId="0" fontId="12" fillId="10" borderId="2" xfId="16" applyNumberFormat="1" applyFont="1" applyBorder="1" applyAlignment="1" applyProtection="1">
      <alignment horizontal="left" vertical="center" wrapText="1"/>
    </xf>
    <xf numFmtId="0" fontId="37" fillId="9" borderId="9" xfId="15" applyNumberFormat="1" applyFont="1" applyAlignment="1" applyProtection="1">
      <alignment horizontal="left" vertical="center" wrapText="1"/>
    </xf>
    <xf numFmtId="0" fontId="37" fillId="9" borderId="35" xfId="15" applyNumberFormat="1" applyFont="1" applyBorder="1" applyAlignment="1" applyProtection="1">
      <alignment horizontal="left" vertical="center" wrapText="1"/>
    </xf>
    <xf numFmtId="0" fontId="37" fillId="9" borderId="25" xfId="15" applyNumberFormat="1" applyFont="1" applyBorder="1" applyAlignment="1" applyProtection="1">
      <alignment horizontal="left" vertical="center" wrapText="1"/>
    </xf>
    <xf numFmtId="0" fontId="37" fillId="9" borderId="15" xfId="15" applyNumberFormat="1" applyFont="1" applyBorder="1" applyAlignment="1" applyProtection="1">
      <alignment horizontal="left" vertical="center" wrapText="1"/>
    </xf>
    <xf numFmtId="0" fontId="37" fillId="9" borderId="16" xfId="15" applyNumberFormat="1" applyFont="1" applyBorder="1" applyAlignment="1" applyProtection="1">
      <alignment horizontal="left" vertical="center" wrapText="1"/>
    </xf>
    <xf numFmtId="0" fontId="37" fillId="2" borderId="1" xfId="2" applyNumberFormat="1" applyFont="1" applyFill="1" applyBorder="1" applyAlignment="1" applyProtection="1">
      <alignment horizontal="left" vertical="center" wrapText="1"/>
    </xf>
    <xf numFmtId="0" fontId="37" fillId="2" borderId="4" xfId="2" applyNumberFormat="1" applyFont="1" applyFill="1" applyBorder="1" applyAlignment="1" applyProtection="1">
      <alignment horizontal="left" vertical="center" wrapText="1"/>
    </xf>
    <xf numFmtId="0" fontId="37" fillId="2" borderId="2" xfId="2" applyNumberFormat="1" applyFont="1" applyFill="1" applyBorder="1" applyAlignment="1" applyProtection="1">
      <alignment horizontal="left" vertical="center" wrapText="1"/>
    </xf>
    <xf numFmtId="0" fontId="32" fillId="9" borderId="26" xfId="15" applyNumberFormat="1" applyFont="1" applyBorder="1" applyAlignment="1" applyProtection="1">
      <alignment horizontal="left" vertical="center" wrapText="1"/>
    </xf>
    <xf numFmtId="0" fontId="32" fillId="9" borderId="2" xfId="15" applyNumberFormat="1" applyFont="1" applyBorder="1" applyAlignment="1" applyProtection="1">
      <alignment horizontal="left" vertical="center" wrapText="1"/>
    </xf>
    <xf numFmtId="0" fontId="32" fillId="9" borderId="1" xfId="15" applyNumberFormat="1" applyFont="1" applyBorder="1" applyAlignment="1" applyProtection="1">
      <alignment horizontal="left" vertical="center" wrapText="1"/>
    </xf>
    <xf numFmtId="0" fontId="32" fillId="9" borderId="4" xfId="15" applyNumberFormat="1" applyFont="1" applyBorder="1" applyAlignment="1" applyProtection="1">
      <alignment horizontal="left" vertical="center" wrapText="1"/>
    </xf>
    <xf numFmtId="0" fontId="38" fillId="2" borderId="3" xfId="2" applyNumberFormat="1" applyFont="1" applyFill="1" applyBorder="1" applyAlignment="1" applyProtection="1">
      <alignment horizontal="left" vertical="center" wrapText="1"/>
    </xf>
    <xf numFmtId="0" fontId="35" fillId="13" borderId="3" xfId="19" applyNumberFormat="1" applyFont="1" applyBorder="1" applyAlignment="1" applyProtection="1">
      <alignment horizontal="left" vertical="center" wrapText="1"/>
    </xf>
    <xf numFmtId="0" fontId="35" fillId="10" borderId="3" xfId="16" applyNumberFormat="1" applyFont="1" applyBorder="1" applyAlignment="1" applyProtection="1">
      <alignment horizontal="left" vertical="center" wrapText="1"/>
    </xf>
    <xf numFmtId="0" fontId="32" fillId="9" borderId="9" xfId="15" applyNumberFormat="1" applyFont="1" applyAlignment="1" applyProtection="1">
      <alignment horizontal="left" vertical="center" wrapText="1"/>
    </xf>
    <xf numFmtId="0" fontId="32" fillId="9" borderId="35" xfId="15" applyNumberFormat="1" applyFont="1" applyBorder="1" applyAlignment="1" applyProtection="1">
      <alignment horizontal="left" vertical="center" wrapText="1"/>
    </xf>
    <xf numFmtId="0" fontId="32" fillId="9" borderId="25" xfId="15" applyNumberFormat="1" applyFont="1" applyBorder="1" applyAlignment="1" applyProtection="1">
      <alignment horizontal="left" vertical="center" wrapText="1"/>
    </xf>
    <xf numFmtId="0" fontId="32" fillId="9" borderId="15" xfId="15" applyNumberFormat="1" applyFont="1" applyBorder="1" applyAlignment="1" applyProtection="1">
      <alignment horizontal="left" vertical="center" wrapText="1"/>
    </xf>
    <xf numFmtId="0" fontId="32" fillId="9" borderId="16" xfId="15" applyNumberFormat="1" applyFont="1" applyBorder="1" applyAlignment="1" applyProtection="1">
      <alignment horizontal="left" vertical="center" wrapText="1"/>
    </xf>
    <xf numFmtId="0" fontId="37" fillId="2" borderId="3" xfId="2" applyNumberFormat="1" applyFont="1" applyFill="1" applyBorder="1" applyAlignment="1" applyProtection="1">
      <alignment horizontal="left" vertical="center" wrapText="1"/>
    </xf>
    <xf numFmtId="0" fontId="32" fillId="9" borderId="52" xfId="15" applyNumberFormat="1" applyFont="1" applyBorder="1" applyAlignment="1" applyProtection="1">
      <alignment horizontal="left" vertical="center" wrapText="1"/>
    </xf>
    <xf numFmtId="0" fontId="37" fillId="2" borderId="53" xfId="2" applyNumberFormat="1" applyFont="1" applyFill="1" applyBorder="1" applyAlignment="1" applyProtection="1">
      <alignment horizontal="left" vertical="center" wrapText="1"/>
    </xf>
    <xf numFmtId="0" fontId="39" fillId="9" borderId="49" xfId="15" applyNumberFormat="1" applyFont="1" applyBorder="1" applyAlignment="1" applyProtection="1">
      <alignment horizontal="left" vertical="center" wrapText="1"/>
    </xf>
    <xf numFmtId="0" fontId="39" fillId="9" borderId="50" xfId="15" applyNumberFormat="1" applyFont="1" applyBorder="1" applyAlignment="1" applyProtection="1">
      <alignment horizontal="left" vertical="center" wrapText="1"/>
    </xf>
    <xf numFmtId="0" fontId="39" fillId="9" borderId="51" xfId="15" applyNumberFormat="1" applyFont="1" applyBorder="1" applyAlignment="1" applyProtection="1">
      <alignment horizontal="left" vertical="center" wrapText="1"/>
    </xf>
    <xf numFmtId="0" fontId="57" fillId="24" borderId="1" xfId="24" applyNumberFormat="1" applyFont="1" applyFill="1" applyBorder="1" applyAlignment="1" applyProtection="1">
      <alignment horizontal="left" vertical="center" wrapText="1"/>
    </xf>
    <xf numFmtId="0" fontId="57" fillId="24" borderId="2" xfId="24" applyNumberFormat="1" applyFont="1" applyFill="1" applyBorder="1" applyAlignment="1" applyProtection="1">
      <alignment horizontal="left" vertical="center" wrapText="1"/>
    </xf>
    <xf numFmtId="0" fontId="57" fillId="24" borderId="4" xfId="24" applyNumberFormat="1" applyFont="1" applyFill="1" applyBorder="1" applyAlignment="1" applyProtection="1">
      <alignment horizontal="left" vertical="center" wrapText="1"/>
    </xf>
    <xf numFmtId="0" fontId="1" fillId="25" borderId="3" xfId="24" applyNumberFormat="1" applyFont="1" applyFill="1" applyBorder="1" applyAlignment="1" applyProtection="1">
      <alignment horizontal="left" vertical="center" wrapText="1"/>
    </xf>
    <xf numFmtId="0" fontId="1" fillId="23" borderId="3" xfId="25" applyNumberFormat="1" applyFont="1" applyFill="1" applyBorder="1" applyAlignment="1" applyProtection="1">
      <alignment horizontal="left" vertical="center" wrapText="1"/>
    </xf>
    <xf numFmtId="0" fontId="51" fillId="23" borderId="3" xfId="2" applyFont="1" applyFill="1" applyBorder="1" applyAlignment="1">
      <alignment horizontal="left" vertical="center" wrapText="1"/>
    </xf>
    <xf numFmtId="0" fontId="36" fillId="11" borderId="3" xfId="17" applyNumberFormat="1" applyFont="1" applyBorder="1" applyAlignment="1" applyProtection="1">
      <alignment horizontal="left" vertical="center" wrapText="1"/>
    </xf>
    <xf numFmtId="0" fontId="35" fillId="10" borderId="1" xfId="16" applyNumberFormat="1" applyFont="1" applyBorder="1" applyAlignment="1" applyProtection="1">
      <alignment horizontal="left" vertical="center" wrapText="1"/>
    </xf>
    <xf numFmtId="0" fontId="35" fillId="10" borderId="4" xfId="16" applyNumberFormat="1" applyFont="1" applyBorder="1" applyAlignment="1" applyProtection="1">
      <alignment horizontal="left" vertical="center" wrapText="1"/>
    </xf>
    <xf numFmtId="0" fontId="55" fillId="2" borderId="3" xfId="2" applyNumberFormat="1" applyFont="1" applyFill="1" applyBorder="1" applyAlignment="1" applyProtection="1">
      <alignment horizontal="left" vertical="center" wrapText="1"/>
    </xf>
    <xf numFmtId="0" fontId="58" fillId="2" borderId="1" xfId="2" applyFont="1" applyFill="1" applyBorder="1" applyAlignment="1">
      <alignment horizontal="left" vertical="center" wrapText="1"/>
    </xf>
    <xf numFmtId="0" fontId="58" fillId="2" borderId="2" xfId="2" applyFont="1" applyFill="1" applyBorder="1" applyAlignment="1">
      <alignment horizontal="left" vertical="center" wrapText="1"/>
    </xf>
    <xf numFmtId="0" fontId="58" fillId="2" borderId="4" xfId="2" applyFont="1" applyFill="1" applyBorder="1" applyAlignment="1">
      <alignment horizontal="left" vertical="center" wrapText="1"/>
    </xf>
    <xf numFmtId="0" fontId="55" fillId="2" borderId="1" xfId="2" applyNumberFormat="1" applyFont="1" applyFill="1" applyBorder="1" applyAlignment="1" applyProtection="1">
      <alignment horizontal="left" vertical="center" wrapText="1"/>
    </xf>
    <xf numFmtId="0" fontId="55" fillId="2" borderId="2" xfId="2" applyNumberFormat="1" applyFont="1" applyFill="1" applyBorder="1" applyAlignment="1" applyProtection="1">
      <alignment horizontal="left" vertical="center" wrapText="1"/>
    </xf>
    <xf numFmtId="0" fontId="55" fillId="2" borderId="4" xfId="2" applyNumberFormat="1" applyFont="1" applyFill="1" applyBorder="1" applyAlignment="1" applyProtection="1">
      <alignment horizontal="left" vertical="center" wrapText="1"/>
    </xf>
    <xf numFmtId="0" fontId="36" fillId="14" borderId="3" xfId="20" applyNumberFormat="1" applyFont="1" applyBorder="1" applyAlignment="1" applyProtection="1">
      <alignment horizontal="left" vertical="center" wrapText="1"/>
    </xf>
    <xf numFmtId="0" fontId="36" fillId="12" borderId="1" xfId="18" applyNumberFormat="1" applyFont="1" applyBorder="1" applyAlignment="1" applyProtection="1">
      <alignment horizontal="left" vertical="center" wrapText="1"/>
    </xf>
    <xf numFmtId="0" fontId="36" fillId="12" borderId="2" xfId="18" applyNumberFormat="1" applyFont="1" applyBorder="1" applyAlignment="1" applyProtection="1">
      <alignment horizontal="left" vertical="center" wrapText="1"/>
    </xf>
    <xf numFmtId="0" fontId="36" fillId="12" borderId="4" xfId="18" applyNumberFormat="1" applyFont="1" applyBorder="1" applyAlignment="1" applyProtection="1">
      <alignment horizontal="left" vertical="center" wrapText="1"/>
    </xf>
    <xf numFmtId="0" fontId="32" fillId="9" borderId="24" xfId="15" applyNumberFormat="1" applyFont="1" applyBorder="1" applyAlignment="1" applyProtection="1">
      <alignment horizontal="left" vertical="center" wrapText="1"/>
    </xf>
    <xf numFmtId="0" fontId="39" fillId="2" borderId="49" xfId="15" applyNumberFormat="1" applyFont="1" applyFill="1" applyBorder="1" applyAlignment="1" applyProtection="1">
      <alignment horizontal="left" vertical="center" wrapText="1"/>
    </xf>
    <xf numFmtId="0" fontId="39" fillId="2" borderId="50" xfId="15" applyNumberFormat="1" applyFont="1" applyFill="1" applyBorder="1" applyAlignment="1" applyProtection="1">
      <alignment horizontal="left" vertical="center" wrapText="1"/>
    </xf>
    <xf numFmtId="0" fontId="39" fillId="2" borderId="51" xfId="15" applyNumberFormat="1" applyFont="1" applyFill="1" applyBorder="1" applyAlignment="1" applyProtection="1">
      <alignment horizontal="left" vertical="center" wrapText="1"/>
    </xf>
    <xf numFmtId="0" fontId="35" fillId="10" borderId="2" xfId="16" applyNumberFormat="1" applyFont="1" applyBorder="1" applyAlignment="1" applyProtection="1">
      <alignment horizontal="left" vertical="center" wrapText="1"/>
    </xf>
    <xf numFmtId="0" fontId="35" fillId="13" borderId="1" xfId="19" applyNumberFormat="1" applyFont="1" applyBorder="1" applyAlignment="1" applyProtection="1">
      <alignment horizontal="left" vertical="center" wrapText="1"/>
    </xf>
    <xf numFmtId="0" fontId="35" fillId="13" borderId="4" xfId="19" applyNumberFormat="1" applyFont="1" applyBorder="1" applyAlignment="1" applyProtection="1">
      <alignment horizontal="left" vertical="center" wrapText="1"/>
    </xf>
    <xf numFmtId="0" fontId="35" fillId="13" borderId="2" xfId="19" applyNumberFormat="1" applyFont="1" applyBorder="1" applyAlignment="1" applyProtection="1">
      <alignment horizontal="left" vertical="center" wrapText="1"/>
    </xf>
    <xf numFmtId="0" fontId="36" fillId="11" borderId="1" xfId="17" applyNumberFormat="1" applyFont="1" applyBorder="1" applyAlignment="1" applyProtection="1">
      <alignment horizontal="left" vertical="center" wrapText="1"/>
    </xf>
    <xf numFmtId="0" fontId="36" fillId="11" borderId="4" xfId="17" applyNumberFormat="1" applyFont="1" applyBorder="1" applyAlignment="1" applyProtection="1">
      <alignment horizontal="left" vertical="center" wrapText="1"/>
    </xf>
    <xf numFmtId="0" fontId="36" fillId="11" borderId="2" xfId="17" applyNumberFormat="1" applyFont="1" applyBorder="1" applyAlignment="1" applyProtection="1">
      <alignment horizontal="left" vertical="center" wrapText="1"/>
    </xf>
    <xf numFmtId="0" fontId="36" fillId="14" borderId="1" xfId="20" applyNumberFormat="1" applyFont="1" applyBorder="1" applyAlignment="1" applyProtection="1">
      <alignment horizontal="left" vertical="center" wrapText="1"/>
    </xf>
    <xf numFmtId="0" fontId="36" fillId="14" borderId="4" xfId="20" applyNumberFormat="1" applyFont="1" applyBorder="1" applyAlignment="1" applyProtection="1">
      <alignment horizontal="left" vertical="center" wrapText="1"/>
    </xf>
    <xf numFmtId="0" fontId="36" fillId="14" borderId="2" xfId="20" applyNumberFormat="1" applyFont="1" applyBorder="1" applyAlignment="1" applyProtection="1">
      <alignment horizontal="left" vertical="center" wrapText="1"/>
    </xf>
    <xf numFmtId="0" fontId="55" fillId="22" borderId="1" xfId="2" applyNumberFormat="1" applyFont="1" applyFill="1" applyBorder="1" applyAlignment="1" applyProtection="1">
      <alignment horizontal="left" vertical="center" wrapText="1"/>
    </xf>
    <xf numFmtId="0" fontId="55" fillId="22" borderId="2" xfId="2" applyNumberFormat="1" applyFont="1" applyFill="1" applyBorder="1" applyAlignment="1" applyProtection="1">
      <alignment horizontal="left" vertical="center" wrapText="1"/>
    </xf>
    <xf numFmtId="0" fontId="55" fillId="22" borderId="4" xfId="2" applyNumberFormat="1" applyFont="1" applyFill="1" applyBorder="1" applyAlignment="1" applyProtection="1">
      <alignment horizontal="left" vertical="center" wrapText="1"/>
    </xf>
    <xf numFmtId="0" fontId="53" fillId="2" borderId="2" xfId="2" applyFont="1" applyFill="1" applyBorder="1" applyAlignment="1">
      <alignment horizontal="left" vertical="center" wrapText="1"/>
    </xf>
    <xf numFmtId="0" fontId="1" fillId="23" borderId="1" xfId="24" applyNumberFormat="1" applyFont="1" applyFill="1" applyBorder="1" applyAlignment="1" applyProtection="1">
      <alignment horizontal="left" vertical="center" wrapText="1"/>
    </xf>
    <xf numFmtId="0" fontId="1" fillId="23" borderId="4" xfId="24" applyNumberFormat="1" applyFont="1" applyFill="1" applyBorder="1" applyAlignment="1" applyProtection="1">
      <alignment horizontal="left" vertical="center" wrapText="1"/>
    </xf>
    <xf numFmtId="0" fontId="1" fillId="23" borderId="2" xfId="24" applyNumberFormat="1" applyFont="1" applyFill="1" applyBorder="1" applyAlignment="1" applyProtection="1">
      <alignment horizontal="left" vertical="center" wrapText="1"/>
    </xf>
    <xf numFmtId="0" fontId="1" fillId="2" borderId="1" xfId="25" applyNumberFormat="1" applyFont="1" applyFill="1" applyBorder="1" applyAlignment="1" applyProtection="1">
      <alignment horizontal="left" vertical="center" wrapText="1"/>
    </xf>
    <xf numFmtId="0" fontId="1" fillId="2" borderId="4" xfId="25" applyNumberFormat="1" applyFont="1" applyFill="1" applyBorder="1" applyAlignment="1" applyProtection="1">
      <alignment horizontal="left" vertical="center" wrapText="1"/>
    </xf>
    <xf numFmtId="0" fontId="51" fillId="2" borderId="1" xfId="2" applyFont="1" applyFill="1" applyBorder="1" applyAlignment="1">
      <alignment horizontal="left" vertical="center" wrapText="1"/>
    </xf>
    <xf numFmtId="0" fontId="51" fillId="2" borderId="2" xfId="2" applyFont="1" applyFill="1" applyBorder="1" applyAlignment="1">
      <alignment horizontal="left" vertical="center" wrapText="1"/>
    </xf>
    <xf numFmtId="0" fontId="51" fillId="2" borderId="4" xfId="2" applyFont="1" applyFill="1" applyBorder="1" applyAlignment="1">
      <alignment horizontal="left" vertical="center" wrapText="1"/>
    </xf>
    <xf numFmtId="0" fontId="35" fillId="9" borderId="9" xfId="15" applyNumberFormat="1" applyFont="1" applyAlignment="1" applyProtection="1">
      <alignment horizontal="left" vertical="center" wrapText="1"/>
    </xf>
    <xf numFmtId="0" fontId="32" fillId="9" borderId="21" xfId="15" applyNumberFormat="1" applyFont="1" applyBorder="1" applyAlignment="1" applyProtection="1">
      <alignment horizontal="left" vertical="center" wrapText="1"/>
    </xf>
    <xf numFmtId="0" fontId="32" fillId="9" borderId="22" xfId="15" applyNumberFormat="1" applyFont="1" applyBorder="1" applyAlignment="1" applyProtection="1">
      <alignment horizontal="left" vertical="center" wrapText="1"/>
    </xf>
    <xf numFmtId="0" fontId="32" fillId="9" borderId="23" xfId="15" applyNumberFormat="1" applyFont="1" applyBorder="1" applyAlignment="1" applyProtection="1">
      <alignment horizontal="left" vertical="center" wrapText="1"/>
    </xf>
    <xf numFmtId="0" fontId="36" fillId="15" borderId="3" xfId="21" applyNumberFormat="1" applyFont="1" applyBorder="1" applyAlignment="1" applyProtection="1">
      <alignment horizontal="left" vertical="center" wrapText="1"/>
    </xf>
    <xf numFmtId="0" fontId="40" fillId="12" borderId="1" xfId="18" applyNumberFormat="1" applyFont="1" applyBorder="1" applyAlignment="1" applyProtection="1">
      <alignment horizontal="left" vertical="center" wrapText="1"/>
    </xf>
    <xf numFmtId="0" fontId="40" fillId="12" borderId="2" xfId="18" applyNumberFormat="1" applyFont="1" applyBorder="1" applyAlignment="1" applyProtection="1">
      <alignment horizontal="left" vertical="center" wrapText="1"/>
    </xf>
    <xf numFmtId="0" fontId="40" fillId="12" borderId="4" xfId="18" applyNumberFormat="1" applyFont="1" applyBorder="1" applyAlignment="1" applyProtection="1">
      <alignment horizontal="left" vertical="center" wrapText="1"/>
    </xf>
    <xf numFmtId="0" fontId="12" fillId="10" borderId="3" xfId="16" applyNumberFormat="1" applyFont="1" applyBorder="1" applyAlignment="1" applyProtection="1">
      <alignment horizontal="left" vertical="center" wrapText="1"/>
    </xf>
    <xf numFmtId="0" fontId="32" fillId="9" borderId="17" xfId="15" applyNumberFormat="1" applyFont="1" applyBorder="1" applyAlignment="1" applyProtection="1">
      <alignment horizontal="left" vertical="center" wrapText="1"/>
    </xf>
    <xf numFmtId="0" fontId="32" fillId="9" borderId="18" xfId="15" applyNumberFormat="1" applyFont="1" applyBorder="1" applyAlignment="1" applyProtection="1">
      <alignment horizontal="left" vertical="center" wrapText="1"/>
    </xf>
    <xf numFmtId="0" fontId="32" fillId="9" borderId="19" xfId="15" applyNumberFormat="1" applyFont="1" applyBorder="1" applyAlignment="1" applyProtection="1">
      <alignment horizontal="left" vertical="center" wrapText="1"/>
    </xf>
    <xf numFmtId="3" fontId="15" fillId="16" borderId="27" xfId="22" applyNumberFormat="1" applyFont="1" applyBorder="1" applyAlignment="1" applyProtection="1">
      <alignment horizontal="center" vertical="center" wrapText="1"/>
    </xf>
    <xf numFmtId="3" fontId="15" fillId="16" borderId="28" xfId="22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2" fillId="2" borderId="3" xfId="2" applyNumberFormat="1" applyFont="1" applyFill="1" applyBorder="1" applyAlignment="1" applyProtection="1">
      <alignment horizontal="left" vertical="center" wrapText="1"/>
    </xf>
    <xf numFmtId="0" fontId="35" fillId="2" borderId="3" xfId="2" applyNumberFormat="1" applyFont="1" applyFill="1" applyBorder="1" applyAlignment="1" applyProtection="1">
      <alignment horizontal="center" vertical="center" wrapText="1"/>
    </xf>
    <xf numFmtId="0" fontId="15" fillId="16" borderId="3" xfId="22" applyNumberFormat="1" applyFont="1" applyBorder="1" applyAlignment="1" applyProtection="1">
      <alignment horizontal="left" vertical="center" wrapText="1"/>
    </xf>
    <xf numFmtId="0" fontId="15" fillId="16" borderId="10" xfId="22" applyNumberFormat="1" applyFont="1" applyBorder="1" applyAlignment="1" applyProtection="1">
      <alignment horizontal="center" vertical="center" wrapText="1"/>
    </xf>
    <xf numFmtId="0" fontId="15" fillId="16" borderId="11" xfId="22" applyNumberFormat="1" applyFont="1" applyBorder="1" applyAlignment="1" applyProtection="1">
      <alignment horizontal="center" vertical="center" wrapText="1"/>
    </xf>
    <xf numFmtId="0" fontId="15" fillId="16" borderId="12" xfId="22" applyNumberFormat="1" applyFont="1" applyBorder="1" applyAlignment="1" applyProtection="1">
      <alignment horizontal="center" vertical="center" wrapText="1"/>
    </xf>
    <xf numFmtId="0" fontId="15" fillId="16" borderId="13" xfId="22" applyNumberFormat="1" applyFont="1" applyBorder="1" applyAlignment="1" applyProtection="1">
      <alignment horizontal="center" vertical="center" wrapText="1"/>
    </xf>
    <xf numFmtId="0" fontId="15" fillId="16" borderId="5" xfId="22" applyNumberFormat="1" applyFont="1" applyBorder="1" applyAlignment="1" applyProtection="1">
      <alignment horizontal="center" vertical="center" wrapText="1"/>
    </xf>
    <xf numFmtId="0" fontId="15" fillId="16" borderId="14" xfId="22" applyNumberFormat="1" applyFont="1" applyBorder="1" applyAlignment="1" applyProtection="1">
      <alignment horizontal="center" vertical="center" wrapText="1"/>
    </xf>
    <xf numFmtId="4" fontId="15" fillId="16" borderId="27" xfId="22" applyNumberFormat="1" applyFont="1" applyBorder="1" applyAlignment="1" applyProtection="1">
      <alignment horizontal="center" vertical="center" wrapText="1"/>
    </xf>
    <xf numFmtId="4" fontId="15" fillId="16" borderId="28" xfId="22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5" fillId="22" borderId="1" xfId="2" applyNumberFormat="1" applyFont="1" applyFill="1" applyBorder="1" applyAlignment="1" applyProtection="1">
      <alignment horizontal="left" vertical="center" wrapText="1"/>
    </xf>
    <xf numFmtId="0" fontId="15" fillId="22" borderId="2" xfId="2" applyNumberFormat="1" applyFont="1" applyFill="1" applyBorder="1" applyAlignment="1" applyProtection="1">
      <alignment horizontal="left" vertical="center" wrapText="1"/>
    </xf>
    <xf numFmtId="0" fontId="15" fillId="22" borderId="4" xfId="2" applyNumberFormat="1" applyFont="1" applyFill="1" applyBorder="1" applyAlignment="1" applyProtection="1">
      <alignment horizontal="left" vertical="center" wrapText="1"/>
    </xf>
    <xf numFmtId="0" fontId="38" fillId="22" borderId="1" xfId="2" applyNumberFormat="1" applyFont="1" applyFill="1" applyBorder="1" applyAlignment="1" applyProtection="1">
      <alignment horizontal="left" vertical="center" wrapText="1"/>
    </xf>
    <xf numFmtId="0" fontId="38" fillId="22" borderId="2" xfId="2" applyNumberFormat="1" applyFont="1" applyFill="1" applyBorder="1" applyAlignment="1" applyProtection="1">
      <alignment horizontal="left" vertical="center" wrapText="1"/>
    </xf>
    <xf numFmtId="0" fontId="38" fillId="22" borderId="4" xfId="2" applyNumberFormat="1" applyFont="1" applyFill="1" applyBorder="1" applyAlignment="1" applyProtection="1">
      <alignment horizontal="left" vertical="center" wrapText="1"/>
    </xf>
    <xf numFmtId="0" fontId="32" fillId="20" borderId="9" xfId="15" applyNumberFormat="1" applyFont="1" applyFill="1" applyAlignment="1" applyProtection="1">
      <alignment horizontal="left" vertical="center" wrapText="1"/>
    </xf>
    <xf numFmtId="0" fontId="32" fillId="20" borderId="35" xfId="15" applyNumberFormat="1" applyFont="1" applyFill="1" applyBorder="1" applyAlignment="1" applyProtection="1">
      <alignment horizontal="left" vertical="center" wrapText="1"/>
    </xf>
    <xf numFmtId="0" fontId="32" fillId="20" borderId="25" xfId="15" applyNumberFormat="1" applyFont="1" applyFill="1" applyBorder="1" applyAlignment="1" applyProtection="1">
      <alignment horizontal="left" vertical="center" wrapText="1"/>
    </xf>
    <xf numFmtId="0" fontId="32" fillId="20" borderId="15" xfId="15" applyNumberFormat="1" applyFont="1" applyFill="1" applyBorder="1" applyAlignment="1" applyProtection="1">
      <alignment horizontal="left" vertical="center" wrapText="1"/>
    </xf>
    <xf numFmtId="0" fontId="32" fillId="20" borderId="16" xfId="15" applyNumberFormat="1" applyFont="1" applyFill="1" applyBorder="1" applyAlignment="1" applyProtection="1">
      <alignment horizontal="left" vertical="center" wrapText="1"/>
    </xf>
  </cellXfs>
  <cellStyles count="26">
    <cellStyle name="20% - Isticanje2" xfId="16" builtinId="34"/>
    <cellStyle name="20% - Isticanje5" xfId="19" builtinId="46"/>
    <cellStyle name="40% - Isticanje2" xfId="23" builtinId="35"/>
    <cellStyle name="40% - Isticanje3" xfId="22" builtinId="39"/>
    <cellStyle name="60% - Isticanje2" xfId="17" builtinId="36"/>
    <cellStyle name="60% - Isticanje6" xfId="21" builtinId="52"/>
    <cellStyle name="Bad 1" xfId="7" xr:uid="{00000000-0005-0000-0000-000008000000}"/>
    <cellStyle name="Bilješka" xfId="15" builtinId="10"/>
    <cellStyle name="Good 1" xfId="8" xr:uid="{00000000-0005-0000-0000-000009000000}"/>
    <cellStyle name="Heading 1 1" xfId="9" xr:uid="{00000000-0005-0000-0000-00000A000000}"/>
    <cellStyle name="Heading 2 1" xfId="10" xr:uid="{00000000-0005-0000-0000-00000B000000}"/>
    <cellStyle name="Isticanje5" xfId="18" builtinId="45"/>
    <cellStyle name="Isticanje6" xfId="20" builtinId="49"/>
    <cellStyle name="Loše" xfId="24" builtinId="27"/>
    <cellStyle name="Neutral 1" xfId="11" xr:uid="{00000000-0005-0000-0000-00000C000000}"/>
    <cellStyle name="Neutralno" xfId="25" builtinId="28"/>
    <cellStyle name="Normalno" xfId="0" builtinId="0"/>
    <cellStyle name="Normalno 2" xfId="2" xr:uid="{00000000-0005-0000-0000-00000E000000}"/>
    <cellStyle name="Normalno 2 2" xfId="12" xr:uid="{00000000-0005-0000-0000-00000F000000}"/>
    <cellStyle name="Normalno 3" xfId="1" xr:uid="{00000000-0005-0000-0000-000010000000}"/>
    <cellStyle name="Normalno 3 2" xfId="6" xr:uid="{00000000-0005-0000-0000-000011000000}"/>
    <cellStyle name="Normalno 4" xfId="4" xr:uid="{00000000-0005-0000-0000-000012000000}"/>
    <cellStyle name="Note 1" xfId="13" xr:uid="{00000000-0005-0000-0000-000014000000}"/>
    <cellStyle name="Obično_List1" xfId="3" xr:uid="{00000000-0005-0000-0000-000015000000}"/>
    <cellStyle name="Valuta 2" xfId="5" xr:uid="{00000000-0005-0000-0000-000016000000}"/>
    <cellStyle name="Valuta 2 2" xfId="14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A6" sqref="A6"/>
    </sheetView>
  </sheetViews>
  <sheetFormatPr defaultRowHeight="15"/>
  <cols>
    <col min="1" max="1" width="20.5703125" customWidth="1"/>
    <col min="2" max="2" width="14" customWidth="1"/>
    <col min="3" max="3" width="13.85546875" customWidth="1"/>
    <col min="4" max="4" width="16.140625" customWidth="1"/>
    <col min="5" max="5" width="12.28515625" customWidth="1"/>
  </cols>
  <sheetData>
    <row r="1" spans="1:6" ht="94.5" customHeight="1" thickBot="1">
      <c r="A1" s="288" t="s">
        <v>235</v>
      </c>
      <c r="B1" s="289"/>
      <c r="C1" s="289"/>
      <c r="D1" s="289"/>
      <c r="E1" s="289"/>
      <c r="F1" s="290"/>
    </row>
    <row r="2" spans="1:6" ht="39.75" customHeight="1">
      <c r="A2" s="279" t="s">
        <v>277</v>
      </c>
      <c r="B2" s="280"/>
      <c r="C2" s="280"/>
      <c r="D2" s="280"/>
      <c r="E2" s="280"/>
      <c r="F2" s="281"/>
    </row>
    <row r="3" spans="1:6" ht="39.75" customHeight="1">
      <c r="A3" s="282"/>
      <c r="B3" s="283"/>
      <c r="C3" s="283"/>
      <c r="D3" s="283"/>
      <c r="E3" s="283"/>
      <c r="F3" s="284"/>
    </row>
    <row r="4" spans="1:6" ht="39.75" customHeight="1">
      <c r="A4" s="282"/>
      <c r="B4" s="283"/>
      <c r="C4" s="283"/>
      <c r="D4" s="283"/>
      <c r="E4" s="283"/>
      <c r="F4" s="284"/>
    </row>
    <row r="5" spans="1:6" ht="39.75" customHeight="1" thickBot="1">
      <c r="A5" s="285"/>
      <c r="B5" s="286"/>
      <c r="C5" s="286"/>
      <c r="D5" s="286"/>
      <c r="E5" s="286"/>
      <c r="F5" s="287"/>
    </row>
    <row r="7" spans="1:6" s="278" customFormat="1">
      <c r="A7" s="278" t="s">
        <v>276</v>
      </c>
    </row>
    <row r="8" spans="1:6" s="278" customFormat="1">
      <c r="A8" s="278" t="s">
        <v>275</v>
      </c>
    </row>
    <row r="9" spans="1:6" s="277" customFormat="1"/>
  </sheetData>
  <mergeCells count="2">
    <mergeCell ref="A2:F5"/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workbookViewId="0">
      <selection activeCell="H12" sqref="H12"/>
    </sheetView>
  </sheetViews>
  <sheetFormatPr defaultRowHeight="15"/>
  <cols>
    <col min="5" max="7" width="25.28515625" customWidth="1"/>
    <col min="8" max="10" width="25.28515625" style="206" customWidth="1"/>
    <col min="11" max="11" width="19" customWidth="1"/>
  </cols>
  <sheetData>
    <row r="1" spans="1:10" ht="42" customHeight="1">
      <c r="A1" s="293" t="s">
        <v>37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8">
      <c r="A2" s="23"/>
      <c r="B2" s="23"/>
      <c r="C2" s="23"/>
      <c r="D2" s="23"/>
      <c r="E2" s="23"/>
      <c r="F2" s="23"/>
      <c r="G2" s="23"/>
      <c r="H2" s="201"/>
      <c r="I2" s="201"/>
      <c r="J2" s="201"/>
    </row>
    <row r="3" spans="1:10" ht="15.75">
      <c r="A3" s="293" t="s">
        <v>24</v>
      </c>
      <c r="B3" s="293"/>
      <c r="C3" s="293"/>
      <c r="D3" s="293"/>
      <c r="E3" s="293"/>
      <c r="F3" s="293"/>
      <c r="G3" s="293"/>
      <c r="H3" s="293"/>
      <c r="I3" s="294"/>
      <c r="J3" s="294"/>
    </row>
    <row r="4" spans="1:10" ht="18">
      <c r="A4" s="23"/>
      <c r="B4" s="23"/>
      <c r="C4" s="23"/>
      <c r="D4" s="23"/>
      <c r="E4" s="23"/>
      <c r="F4" s="23"/>
      <c r="G4" s="23"/>
      <c r="H4" s="201"/>
      <c r="I4" s="202"/>
      <c r="J4" s="202"/>
    </row>
    <row r="5" spans="1:10" ht="15.75">
      <c r="A5" s="293" t="s">
        <v>28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8">
      <c r="A6" s="1"/>
      <c r="B6" s="2"/>
      <c r="C6" s="2"/>
      <c r="D6" s="2"/>
      <c r="E6" s="6"/>
      <c r="F6" s="7"/>
      <c r="G6" s="7"/>
      <c r="H6" s="203"/>
      <c r="I6" s="203"/>
      <c r="J6" s="276" t="s">
        <v>42</v>
      </c>
    </row>
    <row r="7" spans="1:10" ht="25.5">
      <c r="A7" s="26"/>
      <c r="B7" s="27"/>
      <c r="C7" s="27"/>
      <c r="D7" s="28"/>
      <c r="E7" s="29"/>
      <c r="F7" s="50" t="s">
        <v>43</v>
      </c>
      <c r="G7" s="3" t="s">
        <v>41</v>
      </c>
      <c r="H7" s="258" t="s">
        <v>51</v>
      </c>
      <c r="I7" s="258" t="s">
        <v>52</v>
      </c>
      <c r="J7" s="258" t="s">
        <v>53</v>
      </c>
    </row>
    <row r="8" spans="1:10">
      <c r="A8" s="296" t="s">
        <v>0</v>
      </c>
      <c r="B8" s="297"/>
      <c r="C8" s="297"/>
      <c r="D8" s="297"/>
      <c r="E8" s="298"/>
      <c r="F8" s="99">
        <f>F9+F10</f>
        <v>1623925</v>
      </c>
      <c r="G8" s="30">
        <f t="shared" ref="G8:H8" si="0">G9+G10</f>
        <v>1944549</v>
      </c>
      <c r="H8" s="259">
        <f t="shared" si="0"/>
        <v>1982750</v>
      </c>
      <c r="I8" s="259">
        <f t="shared" ref="I8:J8" si="1">I9+I10</f>
        <v>1984780</v>
      </c>
      <c r="J8" s="259">
        <f t="shared" si="1"/>
        <v>1984780</v>
      </c>
    </row>
    <row r="9" spans="1:10">
      <c r="A9" s="299" t="s">
        <v>45</v>
      </c>
      <c r="B9" s="300"/>
      <c r="C9" s="300"/>
      <c r="D9" s="300"/>
      <c r="E9" s="301"/>
      <c r="F9" s="100">
        <v>1623703</v>
      </c>
      <c r="G9" s="31">
        <v>1944549</v>
      </c>
      <c r="H9" s="260">
        <v>1982550</v>
      </c>
      <c r="I9" s="260">
        <v>1984580</v>
      </c>
      <c r="J9" s="260">
        <v>1984580</v>
      </c>
    </row>
    <row r="10" spans="1:10">
      <c r="A10" s="302" t="s">
        <v>46</v>
      </c>
      <c r="B10" s="301"/>
      <c r="C10" s="301"/>
      <c r="D10" s="301"/>
      <c r="E10" s="301"/>
      <c r="F10" s="100">
        <v>222</v>
      </c>
      <c r="G10" s="31">
        <v>0</v>
      </c>
      <c r="H10" s="260">
        <v>200</v>
      </c>
      <c r="I10" s="260">
        <v>200</v>
      </c>
      <c r="J10" s="260">
        <v>200</v>
      </c>
    </row>
    <row r="11" spans="1:10">
      <c r="A11" s="33" t="s">
        <v>1</v>
      </c>
      <c r="B11" s="39"/>
      <c r="C11" s="39"/>
      <c r="D11" s="39"/>
      <c r="E11" s="39"/>
      <c r="F11" s="99">
        <f>F12+F13</f>
        <v>1652807</v>
      </c>
      <c r="G11" s="30">
        <f t="shared" ref="G11:H11" si="2">G12+G13</f>
        <v>1952460</v>
      </c>
      <c r="H11" s="259">
        <f t="shared" si="2"/>
        <v>1997446</v>
      </c>
      <c r="I11" s="259">
        <f t="shared" ref="I11:J11" si="3">I12+I13</f>
        <v>1997446</v>
      </c>
      <c r="J11" s="259">
        <f t="shared" si="3"/>
        <v>1997446</v>
      </c>
    </row>
    <row r="12" spans="1:10">
      <c r="A12" s="303" t="s">
        <v>47</v>
      </c>
      <c r="B12" s="300"/>
      <c r="C12" s="300"/>
      <c r="D12" s="300"/>
      <c r="E12" s="300"/>
      <c r="F12" s="100">
        <v>1591987</v>
      </c>
      <c r="G12" s="31">
        <v>1882112</v>
      </c>
      <c r="H12" s="260">
        <v>1928246</v>
      </c>
      <c r="I12" s="260">
        <v>1928246</v>
      </c>
      <c r="J12" s="260">
        <v>1928246</v>
      </c>
    </row>
    <row r="13" spans="1:10">
      <c r="A13" s="304" t="s">
        <v>48</v>
      </c>
      <c r="B13" s="301"/>
      <c r="C13" s="301"/>
      <c r="D13" s="301"/>
      <c r="E13" s="301"/>
      <c r="F13" s="101">
        <v>60820</v>
      </c>
      <c r="G13" s="40">
        <v>70348</v>
      </c>
      <c r="H13" s="275">
        <v>69200</v>
      </c>
      <c r="I13" s="275">
        <v>69200</v>
      </c>
      <c r="J13" s="275">
        <v>69200</v>
      </c>
    </row>
    <row r="14" spans="1:10">
      <c r="A14" s="305" t="s">
        <v>74</v>
      </c>
      <c r="B14" s="297"/>
      <c r="C14" s="297"/>
      <c r="D14" s="297"/>
      <c r="E14" s="297"/>
      <c r="F14" s="99">
        <f>F8-F11</f>
        <v>-28882</v>
      </c>
      <c r="G14" s="30">
        <f>G8-G11</f>
        <v>-7911</v>
      </c>
      <c r="H14" s="259">
        <f t="shared" ref="H14" si="4">H8-H11</f>
        <v>-14696</v>
      </c>
      <c r="I14" s="259">
        <f t="shared" ref="I14:J14" si="5">I8-I11</f>
        <v>-12666</v>
      </c>
      <c r="J14" s="259">
        <f t="shared" si="5"/>
        <v>-12666</v>
      </c>
    </row>
    <row r="15" spans="1:10" ht="18">
      <c r="A15" s="23"/>
      <c r="B15" s="22"/>
      <c r="C15" s="22"/>
      <c r="D15" s="22"/>
      <c r="E15" s="22"/>
      <c r="F15" s="45"/>
      <c r="G15" s="22"/>
      <c r="H15" s="204"/>
      <c r="I15" s="204"/>
      <c r="J15" s="204"/>
    </row>
    <row r="16" spans="1:10" ht="15.75">
      <c r="A16" s="293" t="s">
        <v>29</v>
      </c>
      <c r="B16" s="295"/>
      <c r="C16" s="295"/>
      <c r="D16" s="295"/>
      <c r="E16" s="295"/>
      <c r="F16" s="295"/>
      <c r="G16" s="295"/>
      <c r="H16" s="295"/>
      <c r="I16" s="295"/>
      <c r="J16" s="295"/>
    </row>
    <row r="17" spans="1:10" ht="18">
      <c r="A17" s="23"/>
      <c r="B17" s="22"/>
      <c r="C17" s="22"/>
      <c r="D17" s="22"/>
      <c r="E17" s="22"/>
      <c r="F17" s="22"/>
      <c r="G17" s="22"/>
      <c r="H17" s="204"/>
      <c r="I17" s="204"/>
      <c r="J17" s="204"/>
    </row>
    <row r="18" spans="1:10" ht="25.5">
      <c r="A18" s="261"/>
      <c r="B18" s="262"/>
      <c r="C18" s="262"/>
      <c r="D18" s="263"/>
      <c r="E18" s="264"/>
      <c r="F18" s="258" t="s">
        <v>43</v>
      </c>
      <c r="G18" s="258" t="s">
        <v>41</v>
      </c>
      <c r="H18" s="258" t="s">
        <v>51</v>
      </c>
      <c r="I18" s="258" t="s">
        <v>52</v>
      </c>
      <c r="J18" s="258" t="s">
        <v>53</v>
      </c>
    </row>
    <row r="19" spans="1:10">
      <c r="A19" s="291" t="s">
        <v>49</v>
      </c>
      <c r="B19" s="292"/>
      <c r="C19" s="292"/>
      <c r="D19" s="292"/>
      <c r="E19" s="292"/>
      <c r="F19" s="265"/>
      <c r="G19" s="265"/>
      <c r="H19" s="265"/>
      <c r="I19" s="265"/>
      <c r="J19" s="266"/>
    </row>
    <row r="20" spans="1:10">
      <c r="A20" s="291" t="s">
        <v>50</v>
      </c>
      <c r="B20" s="292"/>
      <c r="C20" s="292"/>
      <c r="D20" s="292"/>
      <c r="E20" s="292"/>
      <c r="F20" s="265"/>
      <c r="G20" s="265"/>
      <c r="H20" s="265"/>
      <c r="I20" s="265"/>
      <c r="J20" s="266"/>
    </row>
    <row r="21" spans="1:10">
      <c r="A21" s="308" t="s">
        <v>2</v>
      </c>
      <c r="B21" s="309"/>
      <c r="C21" s="309"/>
      <c r="D21" s="309"/>
      <c r="E21" s="309"/>
      <c r="F21" s="259">
        <f t="shared" ref="F21" si="6">F19-F20</f>
        <v>0</v>
      </c>
      <c r="G21" s="259">
        <f t="shared" ref="G21:J21" si="7">G19-G20</f>
        <v>0</v>
      </c>
      <c r="H21" s="259">
        <f t="shared" si="7"/>
        <v>0</v>
      </c>
      <c r="I21" s="259">
        <f t="shared" si="7"/>
        <v>0</v>
      </c>
      <c r="J21" s="259">
        <f t="shared" si="7"/>
        <v>0</v>
      </c>
    </row>
    <row r="22" spans="1:10">
      <c r="A22" s="308" t="s">
        <v>75</v>
      </c>
      <c r="B22" s="309"/>
      <c r="C22" s="309"/>
      <c r="D22" s="309"/>
      <c r="E22" s="309"/>
      <c r="F22" s="259">
        <f>F14+F21</f>
        <v>-28882</v>
      </c>
      <c r="G22" s="259">
        <f>G14+G21</f>
        <v>-7911</v>
      </c>
      <c r="H22" s="259">
        <f>H14+H21</f>
        <v>-14696</v>
      </c>
      <c r="I22" s="259">
        <f t="shared" ref="I22:J22" si="8">I14+I21</f>
        <v>-12666</v>
      </c>
      <c r="J22" s="259">
        <f t="shared" si="8"/>
        <v>-12666</v>
      </c>
    </row>
    <row r="23" spans="1:10" ht="18">
      <c r="A23" s="267"/>
      <c r="B23" s="268"/>
      <c r="C23" s="268"/>
      <c r="D23" s="268"/>
      <c r="E23" s="268"/>
      <c r="F23" s="268"/>
      <c r="G23" s="268"/>
      <c r="H23" s="269"/>
      <c r="I23" s="269"/>
      <c r="J23" s="269"/>
    </row>
    <row r="24" spans="1:10" ht="15.75">
      <c r="A24" s="310" t="s">
        <v>76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5.75">
      <c r="A25" s="270"/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ht="25.5">
      <c r="A26" s="261"/>
      <c r="B26" s="262"/>
      <c r="C26" s="262"/>
      <c r="D26" s="263"/>
      <c r="E26" s="264"/>
      <c r="F26" s="258" t="s">
        <v>43</v>
      </c>
      <c r="G26" s="258" t="s">
        <v>41</v>
      </c>
      <c r="H26" s="258" t="s">
        <v>51</v>
      </c>
      <c r="I26" s="258" t="s">
        <v>52</v>
      </c>
      <c r="J26" s="258" t="s">
        <v>53</v>
      </c>
    </row>
    <row r="27" spans="1:10" ht="15" customHeight="1">
      <c r="A27" s="311" t="s">
        <v>77</v>
      </c>
      <c r="B27" s="312"/>
      <c r="C27" s="312"/>
      <c r="D27" s="312"/>
      <c r="E27" s="313"/>
      <c r="F27" s="271">
        <v>36793</v>
      </c>
      <c r="G27" s="271">
        <v>0</v>
      </c>
      <c r="H27" s="271">
        <v>0</v>
      </c>
      <c r="I27" s="271">
        <v>0</v>
      </c>
      <c r="J27" s="272">
        <v>0</v>
      </c>
    </row>
    <row r="28" spans="1:10" ht="15" customHeight="1">
      <c r="A28" s="308" t="s">
        <v>78</v>
      </c>
      <c r="B28" s="309"/>
      <c r="C28" s="309"/>
      <c r="D28" s="309"/>
      <c r="E28" s="309"/>
      <c r="F28" s="273"/>
      <c r="G28" s="273">
        <f t="shared" ref="G28:J28" si="9">G22+G27</f>
        <v>-7911</v>
      </c>
      <c r="H28" s="273">
        <f t="shared" si="9"/>
        <v>-14696</v>
      </c>
      <c r="I28" s="273">
        <f t="shared" si="9"/>
        <v>-12666</v>
      </c>
      <c r="J28" s="274">
        <f t="shared" si="9"/>
        <v>-12666</v>
      </c>
    </row>
    <row r="29" spans="1:10" ht="45" customHeight="1">
      <c r="A29" s="314" t="s">
        <v>79</v>
      </c>
      <c r="B29" s="315"/>
      <c r="C29" s="315"/>
      <c r="D29" s="315"/>
      <c r="E29" s="316"/>
      <c r="F29" s="273">
        <f>F14+F21+F27-F28</f>
        <v>7911</v>
      </c>
      <c r="G29" s="273">
        <f>G14+G21+G27-G28</f>
        <v>0</v>
      </c>
      <c r="H29" s="273">
        <f t="shared" ref="H29:J29" si="10">H14+H21+H27-H28</f>
        <v>0</v>
      </c>
      <c r="I29" s="273">
        <f t="shared" si="10"/>
        <v>0</v>
      </c>
      <c r="J29" s="274">
        <f t="shared" si="10"/>
        <v>0</v>
      </c>
    </row>
    <row r="30" spans="1:10" ht="15.75">
      <c r="A30" s="42"/>
      <c r="B30" s="43"/>
      <c r="C30" s="43"/>
      <c r="D30" s="43"/>
      <c r="E30" s="43"/>
      <c r="F30" s="43"/>
      <c r="G30" s="43"/>
      <c r="H30" s="205"/>
      <c r="I30" s="205"/>
      <c r="J30" s="205"/>
    </row>
    <row r="31" spans="1:10" ht="15.75">
      <c r="A31" s="317" t="s">
        <v>73</v>
      </c>
      <c r="B31" s="317"/>
      <c r="C31" s="317"/>
      <c r="D31" s="317"/>
      <c r="E31" s="317"/>
      <c r="F31" s="317"/>
      <c r="G31" s="317"/>
      <c r="H31" s="317"/>
      <c r="I31" s="317"/>
      <c r="J31" s="317"/>
    </row>
    <row r="32" spans="1:10" ht="18">
      <c r="A32" s="44"/>
      <c r="B32" s="45"/>
      <c r="C32" s="45"/>
      <c r="D32" s="45"/>
      <c r="E32" s="45"/>
      <c r="F32" s="45"/>
      <c r="G32" s="45"/>
      <c r="H32" s="204"/>
      <c r="I32" s="204"/>
      <c r="J32" s="204"/>
    </row>
    <row r="33" spans="1:10" ht="25.5">
      <c r="A33" s="46"/>
      <c r="B33" s="47"/>
      <c r="C33" s="47"/>
      <c r="D33" s="48"/>
      <c r="E33" s="49"/>
      <c r="F33" s="50" t="s">
        <v>43</v>
      </c>
      <c r="G33" s="50" t="s">
        <v>41</v>
      </c>
      <c r="H33" s="258" t="s">
        <v>51</v>
      </c>
      <c r="I33" s="258" t="s">
        <v>52</v>
      </c>
      <c r="J33" s="258" t="s">
        <v>53</v>
      </c>
    </row>
    <row r="34" spans="1:10">
      <c r="A34" s="318" t="s">
        <v>77</v>
      </c>
      <c r="B34" s="319"/>
      <c r="C34" s="319"/>
      <c r="D34" s="319"/>
      <c r="E34" s="320"/>
      <c r="F34" s="41">
        <v>36794</v>
      </c>
      <c r="G34" s="41">
        <f>F37</f>
        <v>7911</v>
      </c>
      <c r="H34" s="271"/>
      <c r="I34" s="271"/>
      <c r="J34" s="272">
        <f>I37</f>
        <v>0</v>
      </c>
    </row>
    <row r="35" spans="1:10" ht="28.5" customHeight="1">
      <c r="A35" s="318" t="s">
        <v>80</v>
      </c>
      <c r="B35" s="319"/>
      <c r="C35" s="319"/>
      <c r="D35" s="319"/>
      <c r="E35" s="320"/>
      <c r="F35" s="41"/>
      <c r="G35" s="41">
        <v>0</v>
      </c>
      <c r="H35" s="271">
        <v>0</v>
      </c>
      <c r="I35" s="271">
        <v>0</v>
      </c>
      <c r="J35" s="272">
        <v>0</v>
      </c>
    </row>
    <row r="36" spans="1:10">
      <c r="A36" s="318" t="s">
        <v>81</v>
      </c>
      <c r="B36" s="321"/>
      <c r="C36" s="321"/>
      <c r="D36" s="321"/>
      <c r="E36" s="322"/>
      <c r="F36" s="41">
        <v>-28883</v>
      </c>
      <c r="G36" s="41">
        <v>0</v>
      </c>
      <c r="H36" s="271">
        <v>0</v>
      </c>
      <c r="I36" s="271">
        <v>0</v>
      </c>
      <c r="J36" s="272">
        <v>0</v>
      </c>
    </row>
    <row r="37" spans="1:10" ht="15" customHeight="1">
      <c r="A37" s="305" t="s">
        <v>78</v>
      </c>
      <c r="B37" s="297"/>
      <c r="C37" s="297"/>
      <c r="D37" s="297"/>
      <c r="E37" s="297"/>
      <c r="F37" s="32">
        <f>F34-F35+F36</f>
        <v>7911</v>
      </c>
      <c r="G37" s="32">
        <f t="shared" ref="G37:J37" si="11">G34-G35+G36</f>
        <v>7911</v>
      </c>
      <c r="H37" s="273">
        <f t="shared" si="11"/>
        <v>0</v>
      </c>
      <c r="I37" s="273">
        <f t="shared" si="11"/>
        <v>0</v>
      </c>
      <c r="J37" s="274">
        <f t="shared" si="11"/>
        <v>0</v>
      </c>
    </row>
    <row r="38" spans="1:10" ht="17.25" customHeight="1"/>
    <row r="39" spans="1:10">
      <c r="A39" s="306" t="s">
        <v>44</v>
      </c>
      <c r="B39" s="307"/>
      <c r="C39" s="307"/>
      <c r="D39" s="307"/>
      <c r="E39" s="307"/>
      <c r="F39" s="307"/>
      <c r="G39" s="307"/>
      <c r="H39" s="307"/>
      <c r="I39" s="307"/>
      <c r="J39" s="307"/>
    </row>
    <row r="40" spans="1:10" ht="9" customHeight="1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5"/>
  <sheetViews>
    <sheetView workbookViewId="0">
      <selection sqref="A1:H1"/>
    </sheetView>
  </sheetViews>
  <sheetFormatPr defaultRowHeight="15"/>
  <cols>
    <col min="1" max="1" width="7.42578125" customWidth="1"/>
    <col min="2" max="2" width="8.42578125" customWidth="1"/>
    <col min="3" max="8" width="25.28515625" customWidth="1"/>
    <col min="9" max="9" width="9.140625" customWidth="1"/>
  </cols>
  <sheetData>
    <row r="1" spans="1:8" ht="42" customHeight="1">
      <c r="A1" s="293" t="s">
        <v>37</v>
      </c>
      <c r="B1" s="293"/>
      <c r="C1" s="293"/>
      <c r="D1" s="293"/>
      <c r="E1" s="293"/>
      <c r="F1" s="293"/>
      <c r="G1" s="293"/>
      <c r="H1" s="293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293" t="s">
        <v>24</v>
      </c>
      <c r="B3" s="293"/>
      <c r="C3" s="293"/>
      <c r="D3" s="293"/>
      <c r="E3" s="293"/>
      <c r="F3" s="293"/>
      <c r="G3" s="293"/>
      <c r="H3" s="293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293" t="s">
        <v>4</v>
      </c>
      <c r="B5" s="293"/>
      <c r="C5" s="293"/>
      <c r="D5" s="293"/>
      <c r="E5" s="293"/>
      <c r="F5" s="293"/>
      <c r="G5" s="293"/>
      <c r="H5" s="293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15.75" customHeight="1">
      <c r="A7" s="293" t="s">
        <v>54</v>
      </c>
      <c r="B7" s="293"/>
      <c r="C7" s="293"/>
      <c r="D7" s="293"/>
      <c r="E7" s="293"/>
      <c r="F7" s="293"/>
      <c r="G7" s="293"/>
      <c r="H7" s="293"/>
    </row>
    <row r="8" spans="1:8" ht="18">
      <c r="A8" s="4"/>
      <c r="B8" s="4"/>
      <c r="C8" s="4"/>
      <c r="D8" s="4"/>
      <c r="E8" s="4"/>
      <c r="F8" s="4"/>
      <c r="G8" s="5"/>
      <c r="H8" s="5"/>
    </row>
    <row r="9" spans="1:8" ht="25.5">
      <c r="A9" s="21" t="s">
        <v>5</v>
      </c>
      <c r="B9" s="20" t="s">
        <v>6</v>
      </c>
      <c r="C9" s="20" t="s">
        <v>3</v>
      </c>
      <c r="D9" s="20" t="s">
        <v>40</v>
      </c>
      <c r="E9" s="21" t="s">
        <v>41</v>
      </c>
      <c r="F9" s="21" t="s">
        <v>38</v>
      </c>
      <c r="G9" s="21" t="s">
        <v>30</v>
      </c>
      <c r="H9" s="21" t="s">
        <v>39</v>
      </c>
    </row>
    <row r="10" spans="1:8">
      <c r="A10" s="35"/>
      <c r="B10" s="36"/>
      <c r="C10" s="34" t="s">
        <v>0</v>
      </c>
      <c r="D10" s="200">
        <f t="shared" ref="D10" si="0">SUM(D11+D17)</f>
        <v>1623924.72</v>
      </c>
      <c r="E10" s="200">
        <f>SUM(E11+E17)</f>
        <v>1944549</v>
      </c>
      <c r="F10" s="200">
        <f t="shared" ref="F10:H10" si="1">SUM(F11+F17)</f>
        <v>1997446</v>
      </c>
      <c r="G10" s="200">
        <f t="shared" si="1"/>
        <v>1997446</v>
      </c>
      <c r="H10" s="200">
        <f t="shared" si="1"/>
        <v>1997446</v>
      </c>
    </row>
    <row r="11" spans="1:8" s="96" customFormat="1" ht="28.5" customHeight="1">
      <c r="A11" s="110">
        <v>6</v>
      </c>
      <c r="B11" s="110"/>
      <c r="C11" s="110" t="s">
        <v>7</v>
      </c>
      <c r="D11" s="116">
        <f>SUM(D12:D16)</f>
        <v>1623702.72</v>
      </c>
      <c r="E11" s="117">
        <f>SUM(E12:E16)</f>
        <v>1944549</v>
      </c>
      <c r="F11" s="117">
        <f t="shared" ref="F11" si="2">SUM(F12:F16)</f>
        <v>1997246</v>
      </c>
      <c r="G11" s="117">
        <f t="shared" ref="G11:H11" si="3">SUM(G12:G16)</f>
        <v>1997246</v>
      </c>
      <c r="H11" s="117">
        <f t="shared" si="3"/>
        <v>1997246</v>
      </c>
    </row>
    <row r="12" spans="1:8" ht="38.25">
      <c r="A12" s="11"/>
      <c r="B12" s="191">
        <v>63</v>
      </c>
      <c r="C12" s="191" t="s">
        <v>32</v>
      </c>
      <c r="D12" s="190">
        <v>1130429</v>
      </c>
      <c r="E12" s="198">
        <v>1404772</v>
      </c>
      <c r="F12" s="198">
        <v>1454650</v>
      </c>
      <c r="G12" s="198">
        <v>1454650</v>
      </c>
      <c r="H12" s="198">
        <v>1454650</v>
      </c>
    </row>
    <row r="13" spans="1:8" ht="33.75" customHeight="1">
      <c r="A13" s="11"/>
      <c r="B13" s="191">
        <v>64</v>
      </c>
      <c r="C13" s="191" t="s">
        <v>82</v>
      </c>
      <c r="D13" s="190">
        <v>0.08</v>
      </c>
      <c r="E13" s="198">
        <v>0</v>
      </c>
      <c r="F13" s="198">
        <v>0</v>
      </c>
      <c r="G13" s="198">
        <v>0</v>
      </c>
      <c r="H13" s="198">
        <v>0</v>
      </c>
    </row>
    <row r="14" spans="1:8" ht="33.75" customHeight="1">
      <c r="A14" s="11"/>
      <c r="B14" s="191">
        <v>65</v>
      </c>
      <c r="C14" s="192" t="s">
        <v>83</v>
      </c>
      <c r="D14" s="190">
        <v>76771</v>
      </c>
      <c r="E14" s="198">
        <v>65100</v>
      </c>
      <c r="F14" s="198">
        <v>57000</v>
      </c>
      <c r="G14" s="198">
        <v>57000</v>
      </c>
      <c r="H14" s="198">
        <v>57000</v>
      </c>
    </row>
    <row r="15" spans="1:8" ht="33.75" customHeight="1">
      <c r="A15" s="11"/>
      <c r="B15" s="191">
        <v>66</v>
      </c>
      <c r="C15" s="192" t="s">
        <v>94</v>
      </c>
      <c r="D15" s="190">
        <v>6996.18</v>
      </c>
      <c r="E15" s="198">
        <v>1250</v>
      </c>
      <c r="F15" s="198">
        <v>0</v>
      </c>
      <c r="G15" s="198">
        <v>0</v>
      </c>
      <c r="H15" s="198">
        <v>0</v>
      </c>
    </row>
    <row r="16" spans="1:8" ht="38.25">
      <c r="A16" s="12"/>
      <c r="B16" s="193">
        <v>67</v>
      </c>
      <c r="C16" s="191" t="s">
        <v>34</v>
      </c>
      <c r="D16" s="190">
        <v>409506.46</v>
      </c>
      <c r="E16" s="198">
        <v>473427</v>
      </c>
      <c r="F16" s="198">
        <v>485596</v>
      </c>
      <c r="G16" s="198">
        <v>485596</v>
      </c>
      <c r="H16" s="198">
        <v>485596</v>
      </c>
    </row>
    <row r="17" spans="1:8" ht="25.5">
      <c r="A17" s="14">
        <v>7</v>
      </c>
      <c r="B17" s="194"/>
      <c r="C17" s="195" t="s">
        <v>8</v>
      </c>
      <c r="D17" s="190">
        <f>SUM(D18)</f>
        <v>222</v>
      </c>
      <c r="E17" s="198">
        <v>0</v>
      </c>
      <c r="F17" s="198">
        <f>SUM(F18)</f>
        <v>200</v>
      </c>
      <c r="G17" s="198">
        <f t="shared" ref="G17:H17" si="4">SUM(G18)</f>
        <v>200</v>
      </c>
      <c r="H17" s="198">
        <f t="shared" si="4"/>
        <v>200</v>
      </c>
    </row>
    <row r="18" spans="1:8" ht="38.25">
      <c r="A18" s="16"/>
      <c r="B18" s="191">
        <v>72</v>
      </c>
      <c r="C18" s="196" t="s">
        <v>31</v>
      </c>
      <c r="D18" s="190">
        <v>222</v>
      </c>
      <c r="E18" s="198">
        <v>0</v>
      </c>
      <c r="F18" s="198">
        <v>200</v>
      </c>
      <c r="G18" s="198">
        <v>200</v>
      </c>
      <c r="H18" s="198">
        <v>200</v>
      </c>
    </row>
    <row r="21" spans="1:8" ht="15.75">
      <c r="A21" s="293" t="s">
        <v>55</v>
      </c>
      <c r="B21" s="323"/>
      <c r="C21" s="323"/>
      <c r="D21" s="323"/>
      <c r="E21" s="323"/>
      <c r="F21" s="323"/>
      <c r="G21" s="323"/>
      <c r="H21" s="323"/>
    </row>
    <row r="22" spans="1:8" ht="18">
      <c r="A22" s="4"/>
      <c r="B22" s="4"/>
      <c r="C22" s="4"/>
      <c r="D22" s="4"/>
      <c r="E22" s="4"/>
      <c r="F22" s="4"/>
      <c r="G22" s="5"/>
      <c r="H22" s="5"/>
    </row>
    <row r="23" spans="1:8" ht="25.5">
      <c r="A23" s="21" t="s">
        <v>5</v>
      </c>
      <c r="B23" s="20" t="s">
        <v>6</v>
      </c>
      <c r="C23" s="20" t="s">
        <v>9</v>
      </c>
      <c r="D23" s="20" t="s">
        <v>40</v>
      </c>
      <c r="E23" s="21" t="s">
        <v>41</v>
      </c>
      <c r="F23" s="21" t="s">
        <v>38</v>
      </c>
      <c r="G23" s="21" t="s">
        <v>30</v>
      </c>
      <c r="H23" s="21" t="s">
        <v>39</v>
      </c>
    </row>
    <row r="24" spans="1:8" s="96" customFormat="1" ht="25.5" customHeight="1">
      <c r="A24" s="111"/>
      <c r="B24" s="112"/>
      <c r="C24" s="113" t="s">
        <v>1</v>
      </c>
      <c r="D24" s="114">
        <f>D25+D31</f>
        <v>1652807.3299999998</v>
      </c>
      <c r="E24" s="115">
        <f>E25+E31</f>
        <v>1952460</v>
      </c>
      <c r="F24" s="115">
        <f t="shared" ref="F24:H24" si="5">F25+F31</f>
        <v>1997446</v>
      </c>
      <c r="G24" s="115">
        <f t="shared" si="5"/>
        <v>1997446</v>
      </c>
      <c r="H24" s="115">
        <f t="shared" si="5"/>
        <v>1997446</v>
      </c>
    </row>
    <row r="25" spans="1:8" ht="23.25" customHeight="1">
      <c r="A25" s="106">
        <v>3</v>
      </c>
      <c r="B25" s="106"/>
      <c r="C25" s="106" t="s">
        <v>10</v>
      </c>
      <c r="D25" s="107">
        <f>SUM(D26:D29)</f>
        <v>1591986.93</v>
      </c>
      <c r="E25" s="199">
        <f>SUM(E26:E30)</f>
        <v>1882112</v>
      </c>
      <c r="F25" s="199">
        <f t="shared" ref="F25" si="6">SUM(F26:F29)</f>
        <v>1928246</v>
      </c>
      <c r="G25" s="199">
        <f t="shared" ref="G25:H25" si="7">SUM(G26:G29)</f>
        <v>1928246</v>
      </c>
      <c r="H25" s="199">
        <f t="shared" si="7"/>
        <v>1928246</v>
      </c>
    </row>
    <row r="26" spans="1:8" ht="15.75" customHeight="1">
      <c r="A26" s="11"/>
      <c r="B26" s="16">
        <v>31</v>
      </c>
      <c r="C26" s="16" t="s">
        <v>11</v>
      </c>
      <c r="D26" s="97">
        <v>1280183</v>
      </c>
      <c r="E26" s="198">
        <v>1523644</v>
      </c>
      <c r="F26" s="198">
        <v>1628200</v>
      </c>
      <c r="G26" s="198">
        <v>1628200</v>
      </c>
      <c r="H26" s="198">
        <v>1628200</v>
      </c>
    </row>
    <row r="27" spans="1:8">
      <c r="A27" s="12"/>
      <c r="B27" s="12">
        <v>32</v>
      </c>
      <c r="C27" s="12" t="s">
        <v>25</v>
      </c>
      <c r="D27" s="97">
        <v>269994.28999999998</v>
      </c>
      <c r="E27" s="198">
        <v>286215</v>
      </c>
      <c r="F27" s="198">
        <v>230946</v>
      </c>
      <c r="G27" s="198">
        <v>230946</v>
      </c>
      <c r="H27" s="198">
        <v>230946</v>
      </c>
    </row>
    <row r="28" spans="1:8">
      <c r="A28" s="12"/>
      <c r="B28" s="12">
        <v>34</v>
      </c>
      <c r="C28" s="13" t="s">
        <v>84</v>
      </c>
      <c r="D28" s="97">
        <v>4675.2299999999996</v>
      </c>
      <c r="E28" s="198">
        <v>1280</v>
      </c>
      <c r="F28" s="198">
        <v>1100</v>
      </c>
      <c r="G28" s="198">
        <v>1100</v>
      </c>
      <c r="H28" s="198">
        <v>1100</v>
      </c>
    </row>
    <row r="29" spans="1:8">
      <c r="A29" s="12"/>
      <c r="B29" s="12">
        <v>37</v>
      </c>
      <c r="C29" s="13" t="s">
        <v>85</v>
      </c>
      <c r="D29" s="97">
        <v>37134.410000000003</v>
      </c>
      <c r="E29" s="198">
        <v>69853</v>
      </c>
      <c r="F29" s="198">
        <v>68000</v>
      </c>
      <c r="G29" s="198">
        <v>68000</v>
      </c>
      <c r="H29" s="198">
        <v>68000</v>
      </c>
    </row>
    <row r="30" spans="1:8">
      <c r="A30" s="12"/>
      <c r="B30" s="12">
        <v>38</v>
      </c>
      <c r="C30" s="12" t="s">
        <v>220</v>
      </c>
      <c r="D30" s="97">
        <v>0</v>
      </c>
      <c r="E30" s="198">
        <v>1120</v>
      </c>
      <c r="F30" s="198">
        <v>0</v>
      </c>
      <c r="G30" s="198">
        <v>0</v>
      </c>
      <c r="H30" s="198">
        <v>0</v>
      </c>
    </row>
    <row r="31" spans="1:8" ht="25.5">
      <c r="A31" s="108">
        <v>4</v>
      </c>
      <c r="B31" s="109"/>
      <c r="C31" s="98" t="s">
        <v>12</v>
      </c>
      <c r="D31" s="107">
        <f>D32</f>
        <v>60820.4</v>
      </c>
      <c r="E31" s="199">
        <f t="shared" ref="E31:H31" si="8">E32</f>
        <v>70348</v>
      </c>
      <c r="F31" s="199">
        <f t="shared" si="8"/>
        <v>69200</v>
      </c>
      <c r="G31" s="199">
        <f t="shared" si="8"/>
        <v>69200</v>
      </c>
      <c r="H31" s="199">
        <f t="shared" si="8"/>
        <v>69200</v>
      </c>
    </row>
    <row r="32" spans="1:8" ht="38.25">
      <c r="A32" s="16"/>
      <c r="B32" s="16">
        <v>42</v>
      </c>
      <c r="C32" s="25" t="s">
        <v>13</v>
      </c>
      <c r="D32" s="97">
        <v>60820.4</v>
      </c>
      <c r="E32" s="9">
        <v>70348</v>
      </c>
      <c r="F32" s="198">
        <v>69200</v>
      </c>
      <c r="G32" s="198">
        <v>69200</v>
      </c>
      <c r="H32" s="198">
        <v>69200</v>
      </c>
    </row>
    <row r="35" spans="1:12" ht="18.75">
      <c r="A35" s="23"/>
      <c r="B35" s="23"/>
      <c r="C35" s="23"/>
      <c r="D35" s="51"/>
      <c r="E35" s="23"/>
      <c r="F35" s="23"/>
      <c r="G35" s="23"/>
      <c r="H35" s="23"/>
      <c r="I35" s="23"/>
      <c r="J35" s="52"/>
      <c r="K35" s="23"/>
      <c r="L35" s="53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2"/>
  <sheetViews>
    <sheetView zoomScaleNormal="100" workbookViewId="0">
      <selection sqref="A1:F1"/>
    </sheetView>
  </sheetViews>
  <sheetFormatPr defaultRowHeight="15"/>
  <cols>
    <col min="1" max="1" width="28.28515625" customWidth="1"/>
    <col min="2" max="6" width="25.28515625" style="206" customWidth="1"/>
  </cols>
  <sheetData>
    <row r="1" spans="1:6" ht="42" customHeight="1">
      <c r="A1" s="293" t="s">
        <v>37</v>
      </c>
      <c r="B1" s="293"/>
      <c r="C1" s="293"/>
      <c r="D1" s="293"/>
      <c r="E1" s="293"/>
      <c r="F1" s="293"/>
    </row>
    <row r="2" spans="1:6" ht="18" customHeight="1">
      <c r="A2" s="23"/>
      <c r="B2" s="201"/>
      <c r="C2" s="201"/>
      <c r="D2" s="201"/>
      <c r="E2" s="201"/>
      <c r="F2" s="201"/>
    </row>
    <row r="3" spans="1:6" ht="15.75" customHeight="1">
      <c r="A3" s="293" t="s">
        <v>24</v>
      </c>
      <c r="B3" s="293"/>
      <c r="C3" s="293"/>
      <c r="D3" s="293"/>
      <c r="E3" s="293"/>
      <c r="F3" s="293"/>
    </row>
    <row r="4" spans="1:6" ht="18">
      <c r="B4" s="201"/>
      <c r="C4" s="201"/>
      <c r="D4" s="201"/>
      <c r="E4" s="202"/>
      <c r="F4" s="202"/>
    </row>
    <row r="5" spans="1:6" ht="18" customHeight="1">
      <c r="A5" s="293" t="s">
        <v>4</v>
      </c>
      <c r="B5" s="293"/>
      <c r="C5" s="293"/>
      <c r="D5" s="293"/>
      <c r="E5" s="293"/>
      <c r="F5" s="293"/>
    </row>
    <row r="6" spans="1:6" ht="18">
      <c r="A6" s="23"/>
      <c r="B6" s="201"/>
      <c r="C6" s="201"/>
      <c r="D6" s="201"/>
      <c r="E6" s="202"/>
      <c r="F6" s="202"/>
    </row>
    <row r="7" spans="1:6" ht="15.75" customHeight="1">
      <c r="A7" s="293" t="s">
        <v>56</v>
      </c>
      <c r="B7" s="293"/>
      <c r="C7" s="293"/>
      <c r="D7" s="293"/>
      <c r="E7" s="293"/>
      <c r="F7" s="293"/>
    </row>
    <row r="8" spans="1:6" ht="18">
      <c r="A8" s="23"/>
      <c r="B8" s="201"/>
      <c r="C8" s="201"/>
      <c r="D8" s="201"/>
      <c r="E8" s="202"/>
      <c r="F8" s="202"/>
    </row>
    <row r="9" spans="1:6" ht="25.5">
      <c r="A9" s="21" t="s">
        <v>58</v>
      </c>
      <c r="B9" s="208" t="s">
        <v>40</v>
      </c>
      <c r="C9" s="213" t="s">
        <v>41</v>
      </c>
      <c r="D9" s="213" t="s">
        <v>38</v>
      </c>
      <c r="E9" s="213" t="s">
        <v>30</v>
      </c>
      <c r="F9" s="213" t="s">
        <v>39</v>
      </c>
    </row>
    <row r="10" spans="1:6" ht="30" customHeight="1">
      <c r="A10" s="110" t="s">
        <v>0</v>
      </c>
      <c r="B10" s="209">
        <f>B11+B25</f>
        <v>1660718.21</v>
      </c>
      <c r="C10" s="214">
        <f>C11+C25</f>
        <v>1944549</v>
      </c>
      <c r="D10" s="214">
        <f t="shared" ref="D10:F10" si="0">D11+D25</f>
        <v>1997446</v>
      </c>
      <c r="E10" s="214">
        <f t="shared" si="0"/>
        <v>1997446</v>
      </c>
      <c r="F10" s="214">
        <f t="shared" si="0"/>
        <v>1997446</v>
      </c>
    </row>
    <row r="11" spans="1:6" ht="26.25" customHeight="1">
      <c r="A11" s="98" t="s">
        <v>63</v>
      </c>
      <c r="B11" s="210">
        <f>SUM(B12:B20)</f>
        <v>1660718.21</v>
      </c>
      <c r="C11" s="210">
        <f>SUM(C12:C20)</f>
        <v>1944549</v>
      </c>
      <c r="D11" s="210">
        <f t="shared" ref="D11:F11" si="1">SUM(D12:D20)</f>
        <v>1997446</v>
      </c>
      <c r="E11" s="210">
        <f t="shared" si="1"/>
        <v>1997446</v>
      </c>
      <c r="F11" s="210">
        <f t="shared" si="1"/>
        <v>1997446</v>
      </c>
    </row>
    <row r="12" spans="1:6">
      <c r="A12" s="13" t="s">
        <v>271</v>
      </c>
      <c r="B12" s="198">
        <v>248200</v>
      </c>
      <c r="C12" s="198">
        <v>292851</v>
      </c>
      <c r="D12" s="198">
        <v>320236</v>
      </c>
      <c r="E12" s="198">
        <v>320236</v>
      </c>
      <c r="F12" s="198">
        <v>320236</v>
      </c>
    </row>
    <row r="13" spans="1:6">
      <c r="A13" s="13" t="s">
        <v>273</v>
      </c>
      <c r="B13" s="198">
        <v>0</v>
      </c>
      <c r="C13" s="198">
        <v>21234</v>
      </c>
      <c r="D13" s="198">
        <v>0</v>
      </c>
      <c r="E13" s="198">
        <v>0</v>
      </c>
      <c r="F13" s="198">
        <v>0</v>
      </c>
    </row>
    <row r="14" spans="1:6">
      <c r="A14" s="18" t="s">
        <v>86</v>
      </c>
      <c r="B14" s="198">
        <v>1858.2</v>
      </c>
      <c r="C14" s="198">
        <v>1250</v>
      </c>
      <c r="D14" s="198">
        <v>0</v>
      </c>
      <c r="E14" s="198">
        <v>0</v>
      </c>
      <c r="F14" s="198">
        <v>0</v>
      </c>
    </row>
    <row r="15" spans="1:6" ht="28.5" customHeight="1">
      <c r="A15" s="18" t="s">
        <v>95</v>
      </c>
      <c r="B15" s="198">
        <v>36794</v>
      </c>
      <c r="C15" s="198">
        <v>0</v>
      </c>
      <c r="D15" s="198">
        <v>0</v>
      </c>
      <c r="E15" s="198">
        <v>0</v>
      </c>
      <c r="F15" s="198">
        <v>0</v>
      </c>
    </row>
    <row r="16" spans="1:6" ht="25.5">
      <c r="A16" s="18" t="s">
        <v>269</v>
      </c>
      <c r="B16" s="198">
        <v>114274.34</v>
      </c>
      <c r="C16" s="198">
        <v>119718</v>
      </c>
      <c r="D16" s="198">
        <v>122460</v>
      </c>
      <c r="E16" s="198">
        <v>122460</v>
      </c>
      <c r="F16" s="198">
        <v>122460</v>
      </c>
    </row>
    <row r="17" spans="1:6" ht="30" customHeight="1">
      <c r="A17" s="18" t="s">
        <v>96</v>
      </c>
      <c r="B17" s="198">
        <v>291.99</v>
      </c>
      <c r="C17" s="198">
        <v>375</v>
      </c>
      <c r="D17" s="198">
        <v>400</v>
      </c>
      <c r="E17" s="198">
        <v>400</v>
      </c>
      <c r="F17" s="198">
        <v>400</v>
      </c>
    </row>
    <row r="18" spans="1:6">
      <c r="A18" s="18" t="s">
        <v>87</v>
      </c>
      <c r="B18" s="198">
        <v>46739.3</v>
      </c>
      <c r="C18" s="198">
        <v>39249</v>
      </c>
      <c r="D18" s="198">
        <v>42500</v>
      </c>
      <c r="E18" s="198">
        <v>42500</v>
      </c>
      <c r="F18" s="198">
        <v>42500</v>
      </c>
    </row>
    <row r="19" spans="1:6" ht="38.25">
      <c r="A19" s="18" t="s">
        <v>88</v>
      </c>
      <c r="B19" s="198">
        <v>1071394.49</v>
      </c>
      <c r="C19" s="198">
        <v>1295100</v>
      </c>
      <c r="D19" s="198">
        <v>1337500</v>
      </c>
      <c r="E19" s="198">
        <v>1337500</v>
      </c>
      <c r="F19" s="198">
        <v>1337500</v>
      </c>
    </row>
    <row r="20" spans="1:6" ht="25.5">
      <c r="A20" s="18" t="s">
        <v>89</v>
      </c>
      <c r="B20" s="198">
        <v>141165.89000000001</v>
      </c>
      <c r="C20" s="198">
        <v>174772</v>
      </c>
      <c r="D20" s="198">
        <v>174350</v>
      </c>
      <c r="E20" s="198">
        <v>174350</v>
      </c>
      <c r="F20" s="198">
        <v>174350</v>
      </c>
    </row>
    <row r="21" spans="1:6">
      <c r="A21" s="12" t="s">
        <v>33</v>
      </c>
      <c r="B21" s="188"/>
      <c r="C21" s="188"/>
      <c r="D21" s="198"/>
      <c r="E21" s="198"/>
      <c r="F21" s="198"/>
    </row>
    <row r="22" spans="1:6" ht="25.5">
      <c r="A22" s="106" t="s">
        <v>61</v>
      </c>
      <c r="B22" s="197"/>
      <c r="C22" s="197"/>
      <c r="D22" s="199"/>
      <c r="E22" s="199"/>
      <c r="F22" s="199"/>
    </row>
    <row r="23" spans="1:6" ht="25.5">
      <c r="A23" s="18" t="s">
        <v>62</v>
      </c>
      <c r="B23" s="187"/>
      <c r="C23" s="188"/>
      <c r="D23" s="188"/>
      <c r="E23" s="188"/>
      <c r="F23" s="188"/>
    </row>
    <row r="24" spans="1:6">
      <c r="A24" s="37" t="s">
        <v>59</v>
      </c>
      <c r="B24" s="187"/>
      <c r="C24" s="188"/>
      <c r="D24" s="188"/>
      <c r="E24" s="188"/>
      <c r="F24" s="189"/>
    </row>
    <row r="25" spans="1:6">
      <c r="A25" s="13" t="s">
        <v>60</v>
      </c>
      <c r="B25" s="187"/>
      <c r="C25" s="188"/>
      <c r="D25" s="188"/>
      <c r="E25" s="188"/>
      <c r="F25" s="189"/>
    </row>
    <row r="28" spans="1:6" ht="15.75" customHeight="1">
      <c r="A28" s="293" t="s">
        <v>57</v>
      </c>
      <c r="B28" s="293"/>
      <c r="C28" s="293"/>
      <c r="D28" s="293"/>
      <c r="E28" s="293"/>
      <c r="F28" s="293"/>
    </row>
    <row r="29" spans="1:6" ht="18">
      <c r="A29" s="23"/>
      <c r="B29" s="201"/>
      <c r="C29" s="201"/>
      <c r="D29" s="201"/>
      <c r="E29" s="202"/>
      <c r="F29" s="202"/>
    </row>
    <row r="30" spans="1:6" ht="25.5">
      <c r="A30" s="21" t="s">
        <v>58</v>
      </c>
      <c r="B30" s="208" t="s">
        <v>40</v>
      </c>
      <c r="C30" s="213" t="s">
        <v>41</v>
      </c>
      <c r="D30" s="213" t="s">
        <v>38</v>
      </c>
      <c r="E30" s="213" t="s">
        <v>30</v>
      </c>
      <c r="F30" s="213" t="s">
        <v>39</v>
      </c>
    </row>
    <row r="31" spans="1:6" s="96" customFormat="1" ht="27" customHeight="1">
      <c r="A31" s="110" t="s">
        <v>1</v>
      </c>
      <c r="B31" s="209">
        <f>B32+B43</f>
        <v>1652806.92</v>
      </c>
      <c r="C31" s="214">
        <f>C32+C43</f>
        <v>1952460</v>
      </c>
      <c r="D31" s="214">
        <f t="shared" ref="D31:F31" si="2">D32+D43</f>
        <v>1997446</v>
      </c>
      <c r="E31" s="214">
        <f t="shared" si="2"/>
        <v>1997446</v>
      </c>
      <c r="F31" s="214">
        <f t="shared" si="2"/>
        <v>1997446</v>
      </c>
    </row>
    <row r="32" spans="1:6" s="96" customFormat="1" ht="20.25" customHeight="1">
      <c r="A32" s="98" t="s">
        <v>63</v>
      </c>
      <c r="B32" s="211">
        <f>SUM(B33:B41)</f>
        <v>1591986.53</v>
      </c>
      <c r="C32" s="211">
        <f>SUM(C33:C41)</f>
        <v>1882112</v>
      </c>
      <c r="D32" s="211">
        <f t="shared" ref="D32:F32" si="3">SUM(D33:D41)</f>
        <v>1928246</v>
      </c>
      <c r="E32" s="211">
        <f t="shared" si="3"/>
        <v>1928246</v>
      </c>
      <c r="F32" s="211">
        <f t="shared" si="3"/>
        <v>1928246</v>
      </c>
    </row>
    <row r="33" spans="1:9">
      <c r="A33" s="13" t="s">
        <v>271</v>
      </c>
      <c r="B33" s="190">
        <v>248200.83</v>
      </c>
      <c r="C33" s="198">
        <v>292851</v>
      </c>
      <c r="D33" s="198">
        <v>320236</v>
      </c>
      <c r="E33" s="198">
        <v>320236</v>
      </c>
      <c r="F33" s="198">
        <v>320236</v>
      </c>
      <c r="G33" s="212"/>
    </row>
    <row r="34" spans="1:9">
      <c r="A34" s="13" t="s">
        <v>273</v>
      </c>
      <c r="B34" s="198">
        <v>0</v>
      </c>
      <c r="C34" s="198">
        <v>21234</v>
      </c>
      <c r="D34" s="198">
        <v>0</v>
      </c>
      <c r="E34" s="198">
        <v>0</v>
      </c>
      <c r="F34" s="198">
        <v>0</v>
      </c>
    </row>
    <row r="35" spans="1:9">
      <c r="A35" s="18" t="s">
        <v>86</v>
      </c>
      <c r="B35" s="198">
        <v>604</v>
      </c>
      <c r="C35" s="198">
        <v>1250</v>
      </c>
      <c r="D35" s="198">
        <v>0</v>
      </c>
      <c r="E35" s="198">
        <v>0</v>
      </c>
      <c r="F35" s="198">
        <v>0</v>
      </c>
      <c r="G35" s="212"/>
    </row>
    <row r="36" spans="1:9" ht="25.5">
      <c r="A36" s="18" t="s">
        <v>272</v>
      </c>
      <c r="B36" s="198">
        <v>28804</v>
      </c>
      <c r="C36" s="198">
        <v>5166</v>
      </c>
      <c r="D36" s="198">
        <v>0</v>
      </c>
      <c r="E36" s="198">
        <v>0</v>
      </c>
      <c r="F36" s="198">
        <v>0</v>
      </c>
    </row>
    <row r="37" spans="1:9" ht="19.5" customHeight="1">
      <c r="A37" s="18" t="s">
        <v>269</v>
      </c>
      <c r="B37" s="198">
        <v>94365.58</v>
      </c>
      <c r="C37" s="198">
        <v>93215</v>
      </c>
      <c r="D37" s="198">
        <v>93460</v>
      </c>
      <c r="E37" s="198">
        <v>93460</v>
      </c>
      <c r="F37" s="198">
        <v>93460</v>
      </c>
      <c r="G37" s="212"/>
    </row>
    <row r="38" spans="1:9">
      <c r="A38" s="18" t="s">
        <v>96</v>
      </c>
      <c r="B38" s="198">
        <v>291.99</v>
      </c>
      <c r="C38" s="198">
        <v>375</v>
      </c>
      <c r="D38" s="198">
        <v>400</v>
      </c>
      <c r="E38" s="198">
        <v>400</v>
      </c>
      <c r="F38" s="198">
        <v>400</v>
      </c>
    </row>
    <row r="39" spans="1:9">
      <c r="A39" s="13" t="s">
        <v>87</v>
      </c>
      <c r="B39" s="198">
        <v>46739.29</v>
      </c>
      <c r="C39" s="198">
        <v>39249</v>
      </c>
      <c r="D39" s="198">
        <v>42500</v>
      </c>
      <c r="E39" s="198">
        <v>42500</v>
      </c>
      <c r="F39" s="198">
        <v>42500</v>
      </c>
      <c r="G39" s="212"/>
    </row>
    <row r="40" spans="1:9" ht="25.5">
      <c r="A40" s="18" t="s">
        <v>90</v>
      </c>
      <c r="B40" s="198">
        <v>1071394.49</v>
      </c>
      <c r="C40" s="198">
        <v>1295100</v>
      </c>
      <c r="D40" s="198">
        <v>1337500</v>
      </c>
      <c r="E40" s="198">
        <v>1337500</v>
      </c>
      <c r="F40" s="198">
        <v>1337500</v>
      </c>
      <c r="G40" s="212"/>
    </row>
    <row r="41" spans="1:9">
      <c r="A41" s="13" t="s">
        <v>91</v>
      </c>
      <c r="B41" s="198">
        <v>101586.35</v>
      </c>
      <c r="C41" s="198">
        <v>133672</v>
      </c>
      <c r="D41" s="198">
        <v>134150</v>
      </c>
      <c r="E41" s="198">
        <v>134150</v>
      </c>
      <c r="F41" s="198">
        <v>134150</v>
      </c>
    </row>
    <row r="42" spans="1:9">
      <c r="A42" s="24"/>
      <c r="B42" s="187"/>
      <c r="C42" s="198"/>
      <c r="D42" s="198"/>
      <c r="E42" s="198"/>
      <c r="F42" s="198"/>
    </row>
    <row r="43" spans="1:9" s="96" customFormat="1" ht="25.5">
      <c r="A43" s="98" t="s">
        <v>92</v>
      </c>
      <c r="B43" s="211">
        <f>SUM(B44:B47)</f>
        <v>60820.39</v>
      </c>
      <c r="C43" s="211">
        <f t="shared" ref="C43:D43" si="4">SUM(C44:C47)</f>
        <v>70348</v>
      </c>
      <c r="D43" s="211">
        <f t="shared" si="4"/>
        <v>69200</v>
      </c>
      <c r="E43" s="211">
        <f t="shared" ref="E43:F43" si="5">SUM(E44:E47)</f>
        <v>69200</v>
      </c>
      <c r="F43" s="211">
        <f t="shared" si="5"/>
        <v>69200</v>
      </c>
      <c r="I43" s="96">
        <v>174350</v>
      </c>
    </row>
    <row r="44" spans="1:9">
      <c r="A44" s="18" t="s">
        <v>86</v>
      </c>
      <c r="B44" s="198">
        <v>1253.6400000000001</v>
      </c>
      <c r="C44" s="198">
        <v>0</v>
      </c>
      <c r="D44" s="198">
        <v>0</v>
      </c>
      <c r="E44" s="198">
        <v>0</v>
      </c>
      <c r="F44" s="198">
        <v>0</v>
      </c>
    </row>
    <row r="45" spans="1:9">
      <c r="A45" s="13" t="s">
        <v>93</v>
      </c>
      <c r="B45" s="190">
        <v>19908.419999999998</v>
      </c>
      <c r="C45" s="198">
        <v>26503</v>
      </c>
      <c r="D45" s="198">
        <v>29000</v>
      </c>
      <c r="E45" s="198">
        <v>29000</v>
      </c>
      <c r="F45" s="198">
        <v>29000</v>
      </c>
    </row>
    <row r="46" spans="1:9">
      <c r="A46" s="18" t="s">
        <v>91</v>
      </c>
      <c r="B46" s="190">
        <v>34632.65</v>
      </c>
      <c r="C46" s="198">
        <v>41100</v>
      </c>
      <c r="D46" s="198">
        <v>40200</v>
      </c>
      <c r="E46" s="198">
        <v>40200</v>
      </c>
      <c r="F46" s="198">
        <v>40200</v>
      </c>
    </row>
    <row r="47" spans="1:9" ht="25.5">
      <c r="A47" s="25" t="s">
        <v>270</v>
      </c>
      <c r="B47" s="190">
        <v>5025.68</v>
      </c>
      <c r="C47" s="198">
        <v>2745</v>
      </c>
      <c r="D47" s="198">
        <v>0</v>
      </c>
      <c r="E47" s="198">
        <v>0</v>
      </c>
      <c r="F47" s="198">
        <v>0</v>
      </c>
    </row>
    <row r="48" spans="1:9">
      <c r="A48" s="13"/>
      <c r="B48" s="187"/>
      <c r="C48" s="188"/>
      <c r="D48" s="198"/>
      <c r="E48" s="198"/>
      <c r="F48" s="198"/>
    </row>
    <row r="52" spans="2:2">
      <c r="B52" s="207"/>
    </row>
  </sheetData>
  <mergeCells count="5">
    <mergeCell ref="A1:F1"/>
    <mergeCell ref="A3:F3"/>
    <mergeCell ref="A5:F5"/>
    <mergeCell ref="A7:F7"/>
    <mergeCell ref="A28:F28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9"/>
  <sheetViews>
    <sheetView workbookViewId="0">
      <selection sqref="A1:F1"/>
    </sheetView>
  </sheetViews>
  <sheetFormatPr defaultRowHeight="15"/>
  <cols>
    <col min="1" max="1" width="37.7109375" customWidth="1"/>
    <col min="2" max="6" width="25.28515625" customWidth="1"/>
  </cols>
  <sheetData>
    <row r="1" spans="1:6" ht="42" customHeight="1">
      <c r="A1" s="293" t="s">
        <v>37</v>
      </c>
      <c r="B1" s="293"/>
      <c r="C1" s="293"/>
      <c r="D1" s="293"/>
      <c r="E1" s="293"/>
      <c r="F1" s="293"/>
    </row>
    <row r="2" spans="1:6" ht="18" customHeight="1">
      <c r="A2" s="4"/>
      <c r="B2" s="4"/>
      <c r="C2" s="4"/>
      <c r="D2" s="4"/>
      <c r="E2" s="4"/>
      <c r="F2" s="4"/>
    </row>
    <row r="3" spans="1:6" ht="15.75">
      <c r="A3" s="293" t="s">
        <v>24</v>
      </c>
      <c r="B3" s="293"/>
      <c r="C3" s="293"/>
      <c r="D3" s="293"/>
      <c r="E3" s="294"/>
      <c r="F3" s="294"/>
    </row>
    <row r="4" spans="1:6" ht="18">
      <c r="A4" s="4"/>
      <c r="B4" s="4"/>
      <c r="C4" s="4"/>
      <c r="D4" s="4"/>
      <c r="E4" s="5"/>
      <c r="F4" s="5"/>
    </row>
    <row r="5" spans="1:6" ht="18" customHeight="1">
      <c r="A5" s="293" t="s">
        <v>4</v>
      </c>
      <c r="B5" s="295"/>
      <c r="C5" s="295"/>
      <c r="D5" s="295"/>
      <c r="E5" s="295"/>
      <c r="F5" s="295"/>
    </row>
    <row r="6" spans="1:6" ht="18">
      <c r="A6" s="4"/>
      <c r="B6" s="4"/>
      <c r="C6" s="4"/>
      <c r="D6" s="4"/>
      <c r="E6" s="5"/>
      <c r="F6" s="5"/>
    </row>
    <row r="7" spans="1:6" ht="15.75">
      <c r="A7" s="293" t="s">
        <v>14</v>
      </c>
      <c r="B7" s="323"/>
      <c r="C7" s="323"/>
      <c r="D7" s="323"/>
      <c r="E7" s="323"/>
      <c r="F7" s="323"/>
    </row>
    <row r="8" spans="1:6" ht="18">
      <c r="A8" s="4"/>
      <c r="B8" s="4"/>
      <c r="C8" s="4"/>
      <c r="D8" s="4"/>
      <c r="E8" s="5"/>
      <c r="F8" s="5"/>
    </row>
    <row r="9" spans="1:6" s="104" customFormat="1" ht="12">
      <c r="A9" s="102"/>
      <c r="B9" s="102"/>
      <c r="C9" s="102"/>
      <c r="D9" s="102"/>
      <c r="E9" s="102"/>
      <c r="F9" s="103"/>
    </row>
    <row r="10" spans="1:6" ht="25.5">
      <c r="A10" s="21" t="s">
        <v>232</v>
      </c>
      <c r="B10" s="20" t="s">
        <v>40</v>
      </c>
      <c r="C10" s="21" t="s">
        <v>229</v>
      </c>
      <c r="D10" s="21" t="s">
        <v>38</v>
      </c>
      <c r="E10" s="21" t="s">
        <v>30</v>
      </c>
      <c r="F10" s="21" t="s">
        <v>39</v>
      </c>
    </row>
    <row r="11" spans="1:6" ht="30" customHeight="1">
      <c r="A11" s="11" t="s">
        <v>15</v>
      </c>
      <c r="B11" s="8">
        <f t="shared" ref="B11:F12" si="0">B12</f>
        <v>1652807</v>
      </c>
      <c r="C11" s="9">
        <f t="shared" si="0"/>
        <v>1952460</v>
      </c>
      <c r="D11" s="257">
        <f t="shared" si="0"/>
        <v>1997446</v>
      </c>
      <c r="E11" s="257">
        <f t="shared" si="0"/>
        <v>1997446</v>
      </c>
      <c r="F11" s="257">
        <f t="shared" si="0"/>
        <v>1997446</v>
      </c>
    </row>
    <row r="12" spans="1:6" ht="30" customHeight="1">
      <c r="A12" s="11" t="s">
        <v>233</v>
      </c>
      <c r="B12" s="8">
        <f t="shared" si="0"/>
        <v>1652807</v>
      </c>
      <c r="C12" s="9">
        <f t="shared" si="0"/>
        <v>1952460</v>
      </c>
      <c r="D12" s="257">
        <f t="shared" si="0"/>
        <v>1997446</v>
      </c>
      <c r="E12" s="257">
        <f t="shared" si="0"/>
        <v>1997446</v>
      </c>
      <c r="F12" s="257">
        <f t="shared" si="0"/>
        <v>1997446</v>
      </c>
    </row>
    <row r="13" spans="1:6" ht="30" customHeight="1">
      <c r="A13" s="105" t="s">
        <v>234</v>
      </c>
      <c r="B13" s="8">
        <v>1652807</v>
      </c>
      <c r="C13" s="9">
        <v>1952460</v>
      </c>
      <c r="D13" s="257">
        <v>1997446</v>
      </c>
      <c r="E13" s="257">
        <v>1997446</v>
      </c>
      <c r="F13" s="257">
        <v>1997446</v>
      </c>
    </row>
    <row r="14" spans="1:6" ht="30" hidden="1" customHeight="1">
      <c r="A14" s="11" t="s">
        <v>16</v>
      </c>
      <c r="B14" s="8"/>
      <c r="C14" s="9"/>
      <c r="D14" s="9"/>
      <c r="E14" s="9"/>
      <c r="F14" s="9"/>
    </row>
    <row r="15" spans="1:6" ht="25.5" hidden="1">
      <c r="A15" s="18" t="s">
        <v>17</v>
      </c>
      <c r="B15" s="8"/>
      <c r="C15" s="9"/>
      <c r="D15" s="9"/>
      <c r="E15" s="9"/>
      <c r="F15" s="9"/>
    </row>
    <row r="16" spans="1:6" ht="15.75" hidden="1" customHeight="1">
      <c r="A16" s="17" t="s">
        <v>18</v>
      </c>
      <c r="B16" s="8"/>
      <c r="C16" s="9"/>
      <c r="D16" s="9"/>
      <c r="E16" s="9"/>
      <c r="F16" s="9"/>
    </row>
    <row r="17" spans="1:6" ht="19.5" hidden="1" customHeight="1">
      <c r="A17" s="11" t="s">
        <v>19</v>
      </c>
      <c r="B17" s="8"/>
      <c r="C17" s="9"/>
      <c r="D17" s="9"/>
      <c r="E17" s="9"/>
      <c r="F17" s="9"/>
    </row>
    <row r="18" spans="1:6" ht="25.5" hidden="1">
      <c r="A18" s="19" t="s">
        <v>20</v>
      </c>
      <c r="B18" s="8"/>
      <c r="C18" s="9"/>
      <c r="D18" s="9"/>
      <c r="E18" s="9"/>
      <c r="F18" s="9"/>
    </row>
    <row r="19" spans="1:6" hidden="1"/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workbookViewId="0">
      <selection sqref="A1:H1"/>
    </sheetView>
  </sheetViews>
  <sheetFormatPr defaultRowHeight="1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>
      <c r="A1" s="293" t="s">
        <v>37</v>
      </c>
      <c r="B1" s="293"/>
      <c r="C1" s="293"/>
      <c r="D1" s="293"/>
      <c r="E1" s="293"/>
      <c r="F1" s="293"/>
      <c r="G1" s="293"/>
      <c r="H1" s="293"/>
    </row>
    <row r="2" spans="1:8" ht="18" customHeight="1">
      <c r="A2" s="4"/>
      <c r="B2" s="4"/>
      <c r="C2" s="4"/>
      <c r="D2" s="4"/>
      <c r="E2" s="4"/>
      <c r="F2" s="4"/>
      <c r="G2" s="4"/>
      <c r="H2" s="4"/>
    </row>
    <row r="3" spans="1:8" ht="15.75" customHeight="1">
      <c r="A3" s="293" t="s">
        <v>24</v>
      </c>
      <c r="B3" s="293"/>
      <c r="C3" s="293"/>
      <c r="D3" s="293"/>
      <c r="E3" s="293"/>
      <c r="F3" s="293"/>
      <c r="G3" s="293"/>
      <c r="H3" s="293"/>
    </row>
    <row r="4" spans="1:8" ht="18">
      <c r="A4" s="4"/>
      <c r="B4" s="4"/>
      <c r="C4" s="4"/>
      <c r="D4" s="4"/>
      <c r="E4" s="4"/>
      <c r="F4" s="4"/>
      <c r="G4" s="5"/>
      <c r="H4" s="5"/>
    </row>
    <row r="5" spans="1:8" ht="18" customHeight="1">
      <c r="A5" s="293" t="s">
        <v>67</v>
      </c>
      <c r="B5" s="293"/>
      <c r="C5" s="293"/>
      <c r="D5" s="293"/>
      <c r="E5" s="293"/>
      <c r="F5" s="293"/>
      <c r="G5" s="293"/>
      <c r="H5" s="293"/>
    </row>
    <row r="6" spans="1:8" ht="18">
      <c r="A6" s="4"/>
      <c r="B6" s="4"/>
      <c r="C6" s="4"/>
      <c r="D6" s="4"/>
      <c r="E6" s="4"/>
      <c r="F6" s="4"/>
      <c r="G6" s="5"/>
      <c r="H6" s="5"/>
    </row>
    <row r="7" spans="1:8" ht="25.5">
      <c r="A7" s="21" t="s">
        <v>5</v>
      </c>
      <c r="B7" s="20" t="s">
        <v>6</v>
      </c>
      <c r="C7" s="20" t="s">
        <v>36</v>
      </c>
      <c r="D7" s="20" t="s">
        <v>40</v>
      </c>
      <c r="E7" s="21" t="s">
        <v>41</v>
      </c>
      <c r="F7" s="21" t="s">
        <v>38</v>
      </c>
      <c r="G7" s="21" t="s">
        <v>30</v>
      </c>
      <c r="H7" s="21" t="s">
        <v>39</v>
      </c>
    </row>
    <row r="8" spans="1:8">
      <c r="A8" s="35"/>
      <c r="B8" s="36"/>
      <c r="C8" s="34" t="s">
        <v>69</v>
      </c>
      <c r="D8" s="36"/>
      <c r="E8" s="35"/>
      <c r="F8" s="35"/>
      <c r="G8" s="35"/>
      <c r="H8" s="35"/>
    </row>
    <row r="9" spans="1:8" ht="25.5">
      <c r="A9" s="11">
        <v>8</v>
      </c>
      <c r="B9" s="11"/>
      <c r="C9" s="11" t="s">
        <v>21</v>
      </c>
      <c r="D9" s="8"/>
      <c r="E9" s="9"/>
      <c r="F9" s="9"/>
      <c r="G9" s="9"/>
      <c r="H9" s="9"/>
    </row>
    <row r="10" spans="1:8">
      <c r="A10" s="11"/>
      <c r="B10" s="16">
        <v>84</v>
      </c>
      <c r="C10" s="16" t="s">
        <v>26</v>
      </c>
      <c r="D10" s="8"/>
      <c r="E10" s="9"/>
      <c r="F10" s="9"/>
      <c r="G10" s="9"/>
      <c r="H10" s="9"/>
    </row>
    <row r="11" spans="1:8">
      <c r="A11" s="11"/>
      <c r="B11" s="16"/>
      <c r="C11" s="38"/>
      <c r="D11" s="8"/>
      <c r="E11" s="9"/>
      <c r="F11" s="9"/>
      <c r="G11" s="9"/>
      <c r="H11" s="9"/>
    </row>
    <row r="12" spans="1:8">
      <c r="A12" s="11"/>
      <c r="B12" s="16"/>
      <c r="C12" s="34" t="s">
        <v>72</v>
      </c>
      <c r="D12" s="8"/>
      <c r="E12" s="9"/>
      <c r="F12" s="9"/>
      <c r="G12" s="9"/>
      <c r="H12" s="9"/>
    </row>
    <row r="13" spans="1:8" ht="25.5">
      <c r="A13" s="14">
        <v>5</v>
      </c>
      <c r="B13" s="15"/>
      <c r="C13" s="24" t="s">
        <v>22</v>
      </c>
      <c r="D13" s="8"/>
      <c r="E13" s="9"/>
      <c r="F13" s="9"/>
      <c r="G13" s="9"/>
      <c r="H13" s="9"/>
    </row>
    <row r="14" spans="1:8" ht="25.5">
      <c r="A14" s="16"/>
      <c r="B14" s="16">
        <v>54</v>
      </c>
      <c r="C14" s="25" t="s">
        <v>27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6"/>
  <sheetViews>
    <sheetView workbookViewId="0">
      <selection sqref="A1:F1"/>
    </sheetView>
  </sheetViews>
  <sheetFormatPr defaultRowHeight="15"/>
  <cols>
    <col min="1" max="6" width="25.28515625" customWidth="1"/>
  </cols>
  <sheetData>
    <row r="1" spans="1:6" ht="42" customHeight="1">
      <c r="A1" s="293" t="s">
        <v>37</v>
      </c>
      <c r="B1" s="293"/>
      <c r="C1" s="293"/>
      <c r="D1" s="293"/>
      <c r="E1" s="293"/>
      <c r="F1" s="293"/>
    </row>
    <row r="2" spans="1:6" ht="18" customHeight="1">
      <c r="A2" s="23"/>
      <c r="B2" s="23"/>
      <c r="C2" s="23"/>
      <c r="D2" s="23"/>
      <c r="E2" s="23"/>
      <c r="F2" s="23"/>
    </row>
    <row r="3" spans="1:6" ht="15.75" customHeight="1">
      <c r="A3" s="293" t="s">
        <v>24</v>
      </c>
      <c r="B3" s="293"/>
      <c r="C3" s="293"/>
      <c r="D3" s="293"/>
      <c r="E3" s="293"/>
      <c r="F3" s="293"/>
    </row>
    <row r="4" spans="1:6" ht="18">
      <c r="A4" s="23"/>
      <c r="B4" s="23"/>
      <c r="C4" s="23"/>
      <c r="D4" s="23"/>
      <c r="E4" s="5"/>
      <c r="F4" s="5"/>
    </row>
    <row r="5" spans="1:6" ht="18" customHeight="1">
      <c r="A5" s="293" t="s">
        <v>68</v>
      </c>
      <c r="B5" s="293"/>
      <c r="C5" s="293"/>
      <c r="D5" s="293"/>
      <c r="E5" s="293"/>
      <c r="F5" s="293"/>
    </row>
    <row r="6" spans="1:6" ht="18">
      <c r="A6" s="23"/>
      <c r="B6" s="23"/>
      <c r="C6" s="23"/>
      <c r="D6" s="23"/>
      <c r="E6" s="5"/>
      <c r="F6" s="5"/>
    </row>
    <row r="7" spans="1:6" ht="25.5">
      <c r="A7" s="20" t="s">
        <v>58</v>
      </c>
      <c r="B7" s="20" t="s">
        <v>40</v>
      </c>
      <c r="C7" s="21" t="s">
        <v>41</v>
      </c>
      <c r="D7" s="21" t="s">
        <v>38</v>
      </c>
      <c r="E7" s="21" t="s">
        <v>30</v>
      </c>
      <c r="F7" s="21" t="s">
        <v>39</v>
      </c>
    </row>
    <row r="8" spans="1:6">
      <c r="A8" s="11" t="s">
        <v>69</v>
      </c>
      <c r="B8" s="8"/>
      <c r="C8" s="9"/>
      <c r="D8" s="9"/>
      <c r="E8" s="9"/>
      <c r="F8" s="9"/>
    </row>
    <row r="9" spans="1:6" ht="25.5">
      <c r="A9" s="11" t="s">
        <v>70</v>
      </c>
      <c r="B9" s="8"/>
      <c r="C9" s="9"/>
      <c r="D9" s="9"/>
      <c r="E9" s="9"/>
      <c r="F9" s="9"/>
    </row>
    <row r="10" spans="1:6" ht="25.5">
      <c r="A10" s="18" t="s">
        <v>71</v>
      </c>
      <c r="B10" s="8"/>
      <c r="C10" s="9"/>
      <c r="D10" s="9"/>
      <c r="E10" s="9"/>
      <c r="F10" s="9"/>
    </row>
    <row r="11" spans="1:6">
      <c r="A11" s="18"/>
      <c r="B11" s="8"/>
      <c r="C11" s="9"/>
      <c r="D11" s="9"/>
      <c r="E11" s="9"/>
      <c r="F11" s="9"/>
    </row>
    <row r="12" spans="1:6">
      <c r="A12" s="11" t="s">
        <v>72</v>
      </c>
      <c r="B12" s="8"/>
      <c r="C12" s="9"/>
      <c r="D12" s="9"/>
      <c r="E12" s="9"/>
      <c r="F12" s="9"/>
    </row>
    <row r="13" spans="1:6">
      <c r="A13" s="24" t="s">
        <v>63</v>
      </c>
      <c r="B13" s="8"/>
      <c r="C13" s="9"/>
      <c r="D13" s="9"/>
      <c r="E13" s="9"/>
      <c r="F13" s="9"/>
    </row>
    <row r="14" spans="1:6">
      <c r="A14" s="13" t="s">
        <v>64</v>
      </c>
      <c r="B14" s="8"/>
      <c r="C14" s="9"/>
      <c r="D14" s="9"/>
      <c r="E14" s="9"/>
      <c r="F14" s="10"/>
    </row>
    <row r="15" spans="1:6">
      <c r="A15" s="24" t="s">
        <v>65</v>
      </c>
      <c r="B15" s="8"/>
      <c r="C15" s="9"/>
      <c r="D15" s="9"/>
      <c r="E15" s="9"/>
      <c r="F15" s="10"/>
    </row>
    <row r="16" spans="1:6">
      <c r="A16" s="13" t="s">
        <v>66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74"/>
  <sheetViews>
    <sheetView workbookViewId="0">
      <selection sqref="A1:J1"/>
    </sheetView>
  </sheetViews>
  <sheetFormatPr defaultRowHeight="15"/>
  <cols>
    <col min="1" max="5" width="9.140625" style="69"/>
    <col min="6" max="6" width="23" style="69" customWidth="1"/>
    <col min="7" max="9" width="23.140625" style="70" customWidth="1"/>
    <col min="10" max="10" width="21.85546875" style="234" customWidth="1"/>
    <col min="11" max="11" width="32.42578125" customWidth="1"/>
  </cols>
  <sheetData>
    <row r="1" spans="1:11" ht="41.25" customHeight="1">
      <c r="A1" s="432" t="s">
        <v>37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1" ht="18" customHeight="1">
      <c r="A2" s="432" t="s">
        <v>23</v>
      </c>
      <c r="B2" s="444"/>
      <c r="C2" s="444"/>
      <c r="D2" s="444"/>
      <c r="E2" s="444"/>
      <c r="F2" s="444"/>
      <c r="G2" s="444"/>
      <c r="H2" s="444"/>
      <c r="I2" s="444"/>
    </row>
    <row r="3" spans="1:11" ht="15" customHeight="1">
      <c r="A3" s="435" t="s">
        <v>98</v>
      </c>
      <c r="B3" s="435"/>
      <c r="C3" s="436" t="s">
        <v>99</v>
      </c>
      <c r="D3" s="437"/>
      <c r="E3" s="438"/>
      <c r="F3" s="442" t="s">
        <v>40</v>
      </c>
      <c r="G3" s="442" t="s">
        <v>229</v>
      </c>
      <c r="H3" s="442" t="s">
        <v>38</v>
      </c>
      <c r="I3" s="442" t="s">
        <v>230</v>
      </c>
      <c r="J3" s="430" t="s">
        <v>231</v>
      </c>
    </row>
    <row r="4" spans="1:11" ht="18" customHeight="1">
      <c r="A4" s="435"/>
      <c r="B4" s="435"/>
      <c r="C4" s="439"/>
      <c r="D4" s="440"/>
      <c r="E4" s="441"/>
      <c r="F4" s="443"/>
      <c r="G4" s="443"/>
      <c r="H4" s="443"/>
      <c r="I4" s="443"/>
      <c r="J4" s="431"/>
    </row>
    <row r="5" spans="1:11">
      <c r="A5" s="434">
        <v>1</v>
      </c>
      <c r="B5" s="434"/>
      <c r="C5" s="434">
        <v>2</v>
      </c>
      <c r="D5" s="434"/>
      <c r="E5" s="434"/>
      <c r="F5" s="77"/>
      <c r="G5" s="78"/>
      <c r="H5" s="229"/>
      <c r="I5" s="229"/>
      <c r="J5" s="235"/>
    </row>
    <row r="6" spans="1:11" ht="24.75" customHeight="1">
      <c r="A6" s="433" t="s">
        <v>100</v>
      </c>
      <c r="B6" s="433"/>
      <c r="C6" s="433" t="s">
        <v>101</v>
      </c>
      <c r="D6" s="433"/>
      <c r="E6" s="433"/>
      <c r="F6" s="71">
        <f>F7</f>
        <v>1652807.447124627</v>
      </c>
      <c r="G6" s="71">
        <f>G7</f>
        <v>1952460</v>
      </c>
      <c r="H6" s="78">
        <f>H7</f>
        <v>1997446</v>
      </c>
      <c r="I6" s="78">
        <f>I7</f>
        <v>1997446</v>
      </c>
      <c r="J6" s="78">
        <f t="shared" ref="J6" si="0">J7</f>
        <v>1997446</v>
      </c>
      <c r="K6">
        <f>K11</f>
        <v>0</v>
      </c>
    </row>
    <row r="7" spans="1:11" ht="21" customHeight="1">
      <c r="A7" s="433" t="s">
        <v>102</v>
      </c>
      <c r="B7" s="433"/>
      <c r="C7" s="433" t="s">
        <v>103</v>
      </c>
      <c r="D7" s="433"/>
      <c r="E7" s="433"/>
      <c r="F7" s="71">
        <f>F8</f>
        <v>1652807.447124627</v>
      </c>
      <c r="G7" s="71">
        <f>G8</f>
        <v>1952460</v>
      </c>
      <c r="H7" s="78">
        <f t="shared" ref="H7:J7" si="1">H8</f>
        <v>1997446</v>
      </c>
      <c r="I7" s="78">
        <f t="shared" si="1"/>
        <v>1997446</v>
      </c>
      <c r="J7" s="78">
        <f t="shared" si="1"/>
        <v>1997446</v>
      </c>
    </row>
    <row r="8" spans="1:11" ht="18.75" customHeight="1">
      <c r="A8" s="433" t="s">
        <v>104</v>
      </c>
      <c r="B8" s="433"/>
      <c r="C8" s="433" t="s">
        <v>274</v>
      </c>
      <c r="D8" s="433"/>
      <c r="E8" s="433"/>
      <c r="F8" s="71">
        <f>F9+F63+F356+F368</f>
        <v>1652807.447124627</v>
      </c>
      <c r="G8" s="71">
        <f>G9+G63+G356+G368</f>
        <v>1952460</v>
      </c>
      <c r="H8" s="78">
        <f>H9+H63+H356+H368</f>
        <v>1997446</v>
      </c>
      <c r="I8" s="78">
        <f>I9+I63+I356+I368</f>
        <v>1997446</v>
      </c>
      <c r="J8" s="78">
        <f t="shared" ref="J8" si="2">J9+J63+J356+J368</f>
        <v>1997446</v>
      </c>
    </row>
    <row r="9" spans="1:11" s="96" customFormat="1" ht="29.25" customHeight="1">
      <c r="A9" s="423" t="s">
        <v>105</v>
      </c>
      <c r="B9" s="424"/>
      <c r="C9" s="424"/>
      <c r="D9" s="424"/>
      <c r="E9" s="425"/>
      <c r="F9" s="76">
        <f>F10+F48+F42</f>
        <v>1165760.7100000002</v>
      </c>
      <c r="G9" s="76">
        <f>G10+G48</f>
        <v>1388315</v>
      </c>
      <c r="H9" s="236">
        <f>H10+H48</f>
        <v>1430960</v>
      </c>
      <c r="I9" s="236">
        <f>I10+I48</f>
        <v>1430960</v>
      </c>
      <c r="J9" s="236">
        <f>J10+J48</f>
        <v>1430960</v>
      </c>
    </row>
    <row r="10" spans="1:11" ht="23.25" customHeight="1">
      <c r="A10" s="378" t="s">
        <v>106</v>
      </c>
      <c r="B10" s="378"/>
      <c r="C10" s="378" t="s">
        <v>107</v>
      </c>
      <c r="D10" s="378"/>
      <c r="E10" s="378"/>
      <c r="F10" s="61">
        <f>F11</f>
        <v>93569.900000000009</v>
      </c>
      <c r="G10" s="61">
        <f>G12</f>
        <v>93215</v>
      </c>
      <c r="H10" s="215">
        <f t="shared" ref="H10:J10" si="3">H12</f>
        <v>93460</v>
      </c>
      <c r="I10" s="215">
        <f t="shared" ref="I10" si="4">I12</f>
        <v>93460</v>
      </c>
      <c r="J10" s="237">
        <f t="shared" si="3"/>
        <v>93460</v>
      </c>
    </row>
    <row r="11" spans="1:11" ht="24" customHeight="1">
      <c r="A11" s="388" t="s">
        <v>108</v>
      </c>
      <c r="B11" s="388"/>
      <c r="C11" s="388" t="s">
        <v>109</v>
      </c>
      <c r="D11" s="388"/>
      <c r="E11" s="388"/>
      <c r="F11" s="62">
        <f>F12</f>
        <v>93569.900000000009</v>
      </c>
      <c r="G11" s="62">
        <f>G12</f>
        <v>93215</v>
      </c>
      <c r="H11" s="216">
        <f t="shared" ref="H11:I11" si="5">H12</f>
        <v>93460</v>
      </c>
      <c r="I11" s="216">
        <f t="shared" si="5"/>
        <v>93460</v>
      </c>
      <c r="J11" s="238">
        <f>J12</f>
        <v>93460</v>
      </c>
    </row>
    <row r="12" spans="1:11" ht="22.5" customHeight="1">
      <c r="A12" s="359" t="s">
        <v>110</v>
      </c>
      <c r="B12" s="359"/>
      <c r="C12" s="359" t="s">
        <v>10</v>
      </c>
      <c r="D12" s="359"/>
      <c r="E12" s="359"/>
      <c r="F12" s="63">
        <f>F13+F39</f>
        <v>93569.900000000009</v>
      </c>
      <c r="G12" s="63">
        <f>G13+G39</f>
        <v>93215</v>
      </c>
      <c r="H12" s="217">
        <f t="shared" ref="H12:J12" si="6">H13+H39</f>
        <v>93460</v>
      </c>
      <c r="I12" s="217">
        <f t="shared" ref="I12" si="7">I13+I39</f>
        <v>93460</v>
      </c>
      <c r="J12" s="63">
        <f t="shared" si="6"/>
        <v>93460</v>
      </c>
    </row>
    <row r="13" spans="1:11" ht="18" customHeight="1">
      <c r="A13" s="360" t="s">
        <v>111</v>
      </c>
      <c r="B13" s="360"/>
      <c r="C13" s="360" t="s">
        <v>25</v>
      </c>
      <c r="D13" s="360"/>
      <c r="E13" s="360"/>
      <c r="F13" s="64">
        <f>F14+F17+F24+F33</f>
        <v>92541.900000000009</v>
      </c>
      <c r="G13" s="64">
        <f>G14+G17+G24+G33</f>
        <v>91985</v>
      </c>
      <c r="H13" s="218">
        <f t="shared" ref="H13:J13" si="8">H14+H17+H24+H33</f>
        <v>92360</v>
      </c>
      <c r="I13" s="218">
        <f t="shared" ref="I13" si="9">I14+I17+I24+I33</f>
        <v>92360</v>
      </c>
      <c r="J13" s="64">
        <f t="shared" si="8"/>
        <v>92360</v>
      </c>
    </row>
    <row r="14" spans="1:11" ht="21" customHeight="1">
      <c r="A14" s="361" t="s">
        <v>112</v>
      </c>
      <c r="B14" s="361"/>
      <c r="C14" s="361" t="s">
        <v>113</v>
      </c>
      <c r="D14" s="361"/>
      <c r="E14" s="361"/>
      <c r="F14" s="73">
        <f>SUM(F15:F16)</f>
        <v>5399.52</v>
      </c>
      <c r="G14" s="73">
        <f>SUM(G15:G16)</f>
        <v>7700</v>
      </c>
      <c r="H14" s="219">
        <f t="shared" ref="H14:J14" si="10">SUM(H15:H16)</f>
        <v>8000</v>
      </c>
      <c r="I14" s="219">
        <f t="shared" ref="I14" si="11">SUM(I15:I16)</f>
        <v>8000</v>
      </c>
      <c r="J14" s="68">
        <f t="shared" si="10"/>
        <v>8000</v>
      </c>
    </row>
    <row r="15" spans="1:11">
      <c r="A15" s="366" t="s">
        <v>114</v>
      </c>
      <c r="B15" s="366"/>
      <c r="C15" s="366" t="s">
        <v>115</v>
      </c>
      <c r="D15" s="366"/>
      <c r="E15" s="366"/>
      <c r="F15" s="71">
        <v>4494.3500000000004</v>
      </c>
      <c r="G15" s="71">
        <v>5700</v>
      </c>
      <c r="H15" s="220">
        <v>6000</v>
      </c>
      <c r="I15" s="220">
        <v>6000</v>
      </c>
      <c r="J15" s="220">
        <v>6000</v>
      </c>
    </row>
    <row r="16" spans="1:11" ht="16.5" customHeight="1">
      <c r="A16" s="366" t="s">
        <v>116</v>
      </c>
      <c r="B16" s="366"/>
      <c r="C16" s="366" t="s">
        <v>117</v>
      </c>
      <c r="D16" s="366"/>
      <c r="E16" s="366"/>
      <c r="F16" s="71">
        <v>905.17</v>
      </c>
      <c r="G16" s="71">
        <v>2000</v>
      </c>
      <c r="H16" s="220">
        <v>2000</v>
      </c>
      <c r="I16" s="220">
        <v>2000</v>
      </c>
      <c r="J16" s="220">
        <v>2000</v>
      </c>
    </row>
    <row r="17" spans="1:10" ht="20.25" customHeight="1">
      <c r="A17" s="361" t="s">
        <v>118</v>
      </c>
      <c r="B17" s="361"/>
      <c r="C17" s="361" t="s">
        <v>119</v>
      </c>
      <c r="D17" s="361"/>
      <c r="E17" s="361"/>
      <c r="F17" s="73">
        <f>SUM(F18:F23)</f>
        <v>32455.440000000002</v>
      </c>
      <c r="G17" s="73">
        <f>SUM(G18:G23)</f>
        <v>20020</v>
      </c>
      <c r="H17" s="219">
        <f t="shared" ref="H17" si="12">SUM(H18:H23)</f>
        <v>31700</v>
      </c>
      <c r="I17" s="219">
        <f t="shared" ref="I17" si="13">SUM(I18:I23)</f>
        <v>31700</v>
      </c>
      <c r="J17" s="219">
        <f t="shared" ref="J17" si="14">SUM(J18:J23)</f>
        <v>31700</v>
      </c>
    </row>
    <row r="18" spans="1:10">
      <c r="A18" s="366" t="s">
        <v>120</v>
      </c>
      <c r="B18" s="366"/>
      <c r="C18" s="366" t="s">
        <v>121</v>
      </c>
      <c r="D18" s="366"/>
      <c r="E18" s="366"/>
      <c r="F18" s="71">
        <v>11223.31</v>
      </c>
      <c r="G18" s="71">
        <v>10680</v>
      </c>
      <c r="H18" s="220">
        <v>11000</v>
      </c>
      <c r="I18" s="220">
        <v>11000</v>
      </c>
      <c r="J18" s="220">
        <v>11000</v>
      </c>
    </row>
    <row r="19" spans="1:10">
      <c r="A19" s="366">
        <v>3222</v>
      </c>
      <c r="B19" s="366"/>
      <c r="C19" s="366" t="s">
        <v>122</v>
      </c>
      <c r="D19" s="366"/>
      <c r="E19" s="366"/>
      <c r="F19" s="71">
        <v>589.95000000000005</v>
      </c>
      <c r="G19" s="71">
        <v>140</v>
      </c>
      <c r="H19" s="220">
        <v>0</v>
      </c>
      <c r="I19" s="220">
        <v>0</v>
      </c>
      <c r="J19" s="220">
        <v>0</v>
      </c>
    </row>
    <row r="20" spans="1:10">
      <c r="A20" s="366" t="s">
        <v>123</v>
      </c>
      <c r="B20" s="366"/>
      <c r="C20" s="366" t="s">
        <v>124</v>
      </c>
      <c r="D20" s="366"/>
      <c r="E20" s="366"/>
      <c r="F20" s="71">
        <v>14774.21</v>
      </c>
      <c r="G20" s="71">
        <v>6140</v>
      </c>
      <c r="H20" s="220">
        <v>18000</v>
      </c>
      <c r="I20" s="220">
        <v>18000</v>
      </c>
      <c r="J20" s="220">
        <v>18000</v>
      </c>
    </row>
    <row r="21" spans="1:10">
      <c r="A21" s="351">
        <v>3224</v>
      </c>
      <c r="B21" s="352"/>
      <c r="C21" s="366" t="s">
        <v>125</v>
      </c>
      <c r="D21" s="366"/>
      <c r="E21" s="366"/>
      <c r="F21" s="71">
        <v>4824.88</v>
      </c>
      <c r="G21" s="71">
        <v>2000</v>
      </c>
      <c r="H21" s="220">
        <v>2000</v>
      </c>
      <c r="I21" s="220">
        <v>2000</v>
      </c>
      <c r="J21" s="220">
        <v>2000</v>
      </c>
    </row>
    <row r="22" spans="1:10">
      <c r="A22" s="351" t="s">
        <v>126</v>
      </c>
      <c r="B22" s="352"/>
      <c r="C22" s="366" t="s">
        <v>127</v>
      </c>
      <c r="D22" s="366"/>
      <c r="E22" s="366"/>
      <c r="F22" s="71">
        <v>851.31</v>
      </c>
      <c r="G22" s="71">
        <v>360</v>
      </c>
      <c r="H22" s="220">
        <v>0</v>
      </c>
      <c r="I22" s="220">
        <v>0</v>
      </c>
      <c r="J22" s="220">
        <v>0</v>
      </c>
    </row>
    <row r="23" spans="1:10">
      <c r="A23" s="351" t="s">
        <v>128</v>
      </c>
      <c r="B23" s="352"/>
      <c r="C23" s="366" t="s">
        <v>129</v>
      </c>
      <c r="D23" s="366"/>
      <c r="E23" s="366"/>
      <c r="F23" s="71">
        <v>191.78</v>
      </c>
      <c r="G23" s="71">
        <v>700</v>
      </c>
      <c r="H23" s="220">
        <v>700</v>
      </c>
      <c r="I23" s="220">
        <v>700</v>
      </c>
      <c r="J23" s="220">
        <v>700</v>
      </c>
    </row>
    <row r="24" spans="1:10" ht="17.25" customHeight="1">
      <c r="A24" s="361" t="s">
        <v>130</v>
      </c>
      <c r="B24" s="361"/>
      <c r="C24" s="361" t="s">
        <v>131</v>
      </c>
      <c r="D24" s="361"/>
      <c r="E24" s="361"/>
      <c r="F24" s="73">
        <f>SUM(F25:F32)</f>
        <v>50889.079999999994</v>
      </c>
      <c r="G24" s="73">
        <f>SUM(G25:G32)</f>
        <v>60210</v>
      </c>
      <c r="H24" s="219">
        <f t="shared" ref="H24" si="15">SUM(H25:H32)</f>
        <v>48400</v>
      </c>
      <c r="I24" s="219">
        <f t="shared" ref="I24" si="16">SUM(I25:I32)</f>
        <v>48400</v>
      </c>
      <c r="J24" s="219">
        <f t="shared" ref="J24" si="17">SUM(J25:J32)</f>
        <v>48400</v>
      </c>
    </row>
    <row r="25" spans="1:10">
      <c r="A25" s="351" t="s">
        <v>132</v>
      </c>
      <c r="B25" s="352"/>
      <c r="C25" s="366" t="s">
        <v>133</v>
      </c>
      <c r="D25" s="366"/>
      <c r="E25" s="366"/>
      <c r="F25" s="71">
        <v>6241.3</v>
      </c>
      <c r="G25" s="71">
        <v>6200</v>
      </c>
      <c r="H25" s="220">
        <v>6200</v>
      </c>
      <c r="I25" s="220">
        <v>6200</v>
      </c>
      <c r="J25" s="220">
        <v>6200</v>
      </c>
    </row>
    <row r="26" spans="1:10">
      <c r="A26" s="351">
        <v>3232</v>
      </c>
      <c r="B26" s="352"/>
      <c r="C26" s="366" t="s">
        <v>134</v>
      </c>
      <c r="D26" s="366"/>
      <c r="E26" s="366"/>
      <c r="F26" s="71">
        <v>11481.38</v>
      </c>
      <c r="G26" s="71">
        <v>8700</v>
      </c>
      <c r="H26" s="220">
        <v>22000</v>
      </c>
      <c r="I26" s="220">
        <v>22000</v>
      </c>
      <c r="J26" s="220">
        <v>22000</v>
      </c>
    </row>
    <row r="27" spans="1:10">
      <c r="A27" s="351" t="s">
        <v>135</v>
      </c>
      <c r="B27" s="352"/>
      <c r="C27" s="366" t="s">
        <v>136</v>
      </c>
      <c r="D27" s="366"/>
      <c r="E27" s="366"/>
      <c r="F27" s="71">
        <v>17933.82</v>
      </c>
      <c r="G27" s="71">
        <v>18630</v>
      </c>
      <c r="H27" s="220">
        <v>19000</v>
      </c>
      <c r="I27" s="220">
        <v>19000</v>
      </c>
      <c r="J27" s="220">
        <v>19000</v>
      </c>
    </row>
    <row r="28" spans="1:10">
      <c r="A28" s="351" t="s">
        <v>137</v>
      </c>
      <c r="B28" s="352"/>
      <c r="C28" s="366" t="s">
        <v>138</v>
      </c>
      <c r="D28" s="366"/>
      <c r="E28" s="366"/>
      <c r="F28" s="71">
        <v>824.21</v>
      </c>
      <c r="G28" s="71">
        <v>0</v>
      </c>
      <c r="H28" s="220">
        <v>0</v>
      </c>
      <c r="I28" s="220">
        <v>0</v>
      </c>
      <c r="J28" s="220">
        <v>0</v>
      </c>
    </row>
    <row r="29" spans="1:10">
      <c r="A29" s="351" t="s">
        <v>139</v>
      </c>
      <c r="B29" s="352"/>
      <c r="C29" s="366" t="s">
        <v>140</v>
      </c>
      <c r="D29" s="366"/>
      <c r="E29" s="366"/>
      <c r="F29" s="71">
        <v>94.06</v>
      </c>
      <c r="G29" s="71">
        <v>10360</v>
      </c>
      <c r="H29" s="220">
        <v>0</v>
      </c>
      <c r="I29" s="220">
        <v>0</v>
      </c>
      <c r="J29" s="220">
        <v>0</v>
      </c>
    </row>
    <row r="30" spans="1:10">
      <c r="A30" s="351" t="s">
        <v>141</v>
      </c>
      <c r="B30" s="352"/>
      <c r="C30" s="366" t="s">
        <v>142</v>
      </c>
      <c r="D30" s="366"/>
      <c r="E30" s="366"/>
      <c r="F30" s="71">
        <v>2520.0700000000002</v>
      </c>
      <c r="G30" s="71">
        <v>100</v>
      </c>
      <c r="H30" s="220">
        <v>0</v>
      </c>
      <c r="I30" s="220">
        <v>0</v>
      </c>
      <c r="J30" s="220">
        <v>0</v>
      </c>
    </row>
    <row r="31" spans="1:10">
      <c r="A31" s="351" t="s">
        <v>143</v>
      </c>
      <c r="B31" s="352"/>
      <c r="C31" s="366" t="s">
        <v>144</v>
      </c>
      <c r="D31" s="366"/>
      <c r="E31" s="366"/>
      <c r="F31" s="71">
        <v>1303.17</v>
      </c>
      <c r="G31" s="71">
        <v>3200</v>
      </c>
      <c r="H31" s="220">
        <v>1100</v>
      </c>
      <c r="I31" s="220">
        <v>1100</v>
      </c>
      <c r="J31" s="220">
        <v>1100</v>
      </c>
    </row>
    <row r="32" spans="1:10">
      <c r="A32" s="351" t="s">
        <v>145</v>
      </c>
      <c r="B32" s="352"/>
      <c r="C32" s="366" t="s">
        <v>146</v>
      </c>
      <c r="D32" s="366"/>
      <c r="E32" s="366"/>
      <c r="F32" s="71">
        <v>10491.07</v>
      </c>
      <c r="G32" s="71">
        <v>13020</v>
      </c>
      <c r="H32" s="220">
        <v>100</v>
      </c>
      <c r="I32" s="220">
        <v>100</v>
      </c>
      <c r="J32" s="220">
        <v>100</v>
      </c>
    </row>
    <row r="33" spans="1:10" ht="20.25" customHeight="1">
      <c r="A33" s="361" t="s">
        <v>147</v>
      </c>
      <c r="B33" s="361"/>
      <c r="C33" s="361" t="s">
        <v>148</v>
      </c>
      <c r="D33" s="361"/>
      <c r="E33" s="361"/>
      <c r="F33" s="73">
        <f>SUM(F34:F38)</f>
        <v>3797.8600000000006</v>
      </c>
      <c r="G33" s="73">
        <f>SUM(G34:G38)</f>
        <v>4055</v>
      </c>
      <c r="H33" s="219">
        <f t="shared" ref="H33" si="18">SUM(H34:H38)</f>
        <v>4260</v>
      </c>
      <c r="I33" s="219">
        <f t="shared" ref="I33" si="19">SUM(I34:I38)</f>
        <v>4260</v>
      </c>
      <c r="J33" s="219">
        <f t="shared" ref="J33" si="20">SUM(J34:J38)</f>
        <v>4260</v>
      </c>
    </row>
    <row r="34" spans="1:10" ht="16.5" customHeight="1">
      <c r="A34" s="351" t="s">
        <v>149</v>
      </c>
      <c r="B34" s="352"/>
      <c r="C34" s="366" t="s">
        <v>150</v>
      </c>
      <c r="D34" s="366"/>
      <c r="E34" s="366"/>
      <c r="F34" s="71">
        <v>3112.65</v>
      </c>
      <c r="G34" s="71">
        <v>3250</v>
      </c>
      <c r="H34" s="220">
        <v>3500</v>
      </c>
      <c r="I34" s="220">
        <v>3500</v>
      </c>
      <c r="J34" s="220">
        <v>3500</v>
      </c>
    </row>
    <row r="35" spans="1:10">
      <c r="A35" s="351">
        <v>3293</v>
      </c>
      <c r="B35" s="352"/>
      <c r="C35" s="366" t="s">
        <v>151</v>
      </c>
      <c r="D35" s="366"/>
      <c r="E35" s="366"/>
      <c r="F35" s="71">
        <v>177.28</v>
      </c>
      <c r="G35" s="71">
        <v>140</v>
      </c>
      <c r="H35" s="220">
        <v>500</v>
      </c>
      <c r="I35" s="220">
        <v>500</v>
      </c>
      <c r="J35" s="220">
        <v>500</v>
      </c>
    </row>
    <row r="36" spans="1:10">
      <c r="A36" s="351" t="s">
        <v>152</v>
      </c>
      <c r="B36" s="352"/>
      <c r="C36" s="366" t="s">
        <v>153</v>
      </c>
      <c r="D36" s="366"/>
      <c r="E36" s="366"/>
      <c r="F36" s="71">
        <v>53.09</v>
      </c>
      <c r="G36" s="71">
        <v>55</v>
      </c>
      <c r="H36" s="220">
        <v>60</v>
      </c>
      <c r="I36" s="220">
        <v>60</v>
      </c>
      <c r="J36" s="220">
        <v>60</v>
      </c>
    </row>
    <row r="37" spans="1:10">
      <c r="A37" s="351">
        <v>3295</v>
      </c>
      <c r="B37" s="352"/>
      <c r="C37" s="366" t="s">
        <v>154</v>
      </c>
      <c r="D37" s="366"/>
      <c r="E37" s="366"/>
      <c r="F37" s="71">
        <v>306.58999999999997</v>
      </c>
      <c r="G37" s="71">
        <v>220</v>
      </c>
      <c r="H37" s="220">
        <v>200</v>
      </c>
      <c r="I37" s="220">
        <v>200</v>
      </c>
      <c r="J37" s="220">
        <v>200</v>
      </c>
    </row>
    <row r="38" spans="1:10">
      <c r="A38" s="351" t="s">
        <v>155</v>
      </c>
      <c r="B38" s="352"/>
      <c r="C38" s="366" t="s">
        <v>148</v>
      </c>
      <c r="D38" s="366"/>
      <c r="E38" s="366"/>
      <c r="F38" s="71">
        <v>148.25</v>
      </c>
      <c r="G38" s="71">
        <v>390</v>
      </c>
      <c r="H38" s="220">
        <v>0</v>
      </c>
      <c r="I38" s="220">
        <v>0</v>
      </c>
      <c r="J38" s="220">
        <v>0</v>
      </c>
    </row>
    <row r="39" spans="1:10" ht="21.75" customHeight="1">
      <c r="A39" s="379" t="s">
        <v>156</v>
      </c>
      <c r="B39" s="380"/>
      <c r="C39" s="360" t="s">
        <v>84</v>
      </c>
      <c r="D39" s="360"/>
      <c r="E39" s="360"/>
      <c r="F39" s="64">
        <f>F40</f>
        <v>1028</v>
      </c>
      <c r="G39" s="64">
        <f>G40</f>
        <v>1230</v>
      </c>
      <c r="H39" s="218">
        <f t="shared" ref="H39:J39" si="21">H40</f>
        <v>1100</v>
      </c>
      <c r="I39" s="218">
        <f t="shared" si="21"/>
        <v>1100</v>
      </c>
      <c r="J39" s="218">
        <f t="shared" si="21"/>
        <v>1100</v>
      </c>
    </row>
    <row r="40" spans="1:10" ht="21.75" customHeight="1">
      <c r="A40" s="361" t="s">
        <v>157</v>
      </c>
      <c r="B40" s="361"/>
      <c r="C40" s="361" t="s">
        <v>97</v>
      </c>
      <c r="D40" s="361"/>
      <c r="E40" s="362"/>
      <c r="F40" s="57">
        <f>F41</f>
        <v>1028</v>
      </c>
      <c r="G40" s="80">
        <f>G41</f>
        <v>1230</v>
      </c>
      <c r="H40" s="221">
        <f t="shared" ref="H40:J40" si="22">H41</f>
        <v>1100</v>
      </c>
      <c r="I40" s="221">
        <f t="shared" si="22"/>
        <v>1100</v>
      </c>
      <c r="J40" s="221">
        <f t="shared" si="22"/>
        <v>1100</v>
      </c>
    </row>
    <row r="41" spans="1:10" ht="22.5" customHeight="1">
      <c r="A41" s="351" t="s">
        <v>158</v>
      </c>
      <c r="B41" s="352"/>
      <c r="C41" s="366" t="s">
        <v>159</v>
      </c>
      <c r="D41" s="366"/>
      <c r="E41" s="366"/>
      <c r="F41" s="71">
        <v>1028</v>
      </c>
      <c r="G41" s="71">
        <v>1230</v>
      </c>
      <c r="H41" s="220">
        <v>1100</v>
      </c>
      <c r="I41" s="220">
        <v>1100</v>
      </c>
      <c r="J41" s="220">
        <v>1100</v>
      </c>
    </row>
    <row r="42" spans="1:10" ht="45" customHeight="1">
      <c r="A42" s="378" t="s">
        <v>236</v>
      </c>
      <c r="B42" s="378"/>
      <c r="C42" s="378" t="s">
        <v>237</v>
      </c>
      <c r="D42" s="378"/>
      <c r="E42" s="378"/>
      <c r="F42" s="61">
        <f>F43</f>
        <v>796.34</v>
      </c>
      <c r="G42" s="61">
        <f t="shared" ref="G42:J45" si="23">G43</f>
        <v>0</v>
      </c>
      <c r="H42" s="237">
        <f t="shared" si="23"/>
        <v>0</v>
      </c>
      <c r="I42" s="237">
        <f t="shared" si="23"/>
        <v>0</v>
      </c>
      <c r="J42" s="237">
        <f t="shared" si="23"/>
        <v>0</v>
      </c>
    </row>
    <row r="43" spans="1:10" ht="25.5" customHeight="1">
      <c r="A43" s="388" t="s">
        <v>108</v>
      </c>
      <c r="B43" s="388"/>
      <c r="C43" s="388" t="s">
        <v>109</v>
      </c>
      <c r="D43" s="388"/>
      <c r="E43" s="388"/>
      <c r="F43" s="62">
        <f>F44</f>
        <v>796.34</v>
      </c>
      <c r="G43" s="62">
        <f t="shared" si="23"/>
        <v>0</v>
      </c>
      <c r="H43" s="238">
        <f t="shared" si="23"/>
        <v>0</v>
      </c>
      <c r="I43" s="238">
        <f t="shared" si="23"/>
        <v>0</v>
      </c>
      <c r="J43" s="238">
        <f t="shared" si="23"/>
        <v>0</v>
      </c>
    </row>
    <row r="44" spans="1:10" ht="22.5" customHeight="1">
      <c r="A44" s="359" t="s">
        <v>110</v>
      </c>
      <c r="B44" s="359"/>
      <c r="C44" s="359" t="s">
        <v>10</v>
      </c>
      <c r="D44" s="359"/>
      <c r="E44" s="359"/>
      <c r="F44" s="63">
        <f>F45</f>
        <v>796.34</v>
      </c>
      <c r="G44" s="63">
        <f t="shared" si="23"/>
        <v>0</v>
      </c>
      <c r="H44" s="63">
        <f t="shared" si="23"/>
        <v>0</v>
      </c>
      <c r="I44" s="63">
        <f t="shared" si="23"/>
        <v>0</v>
      </c>
      <c r="J44" s="63">
        <f t="shared" si="23"/>
        <v>0</v>
      </c>
    </row>
    <row r="45" spans="1:10" ht="18" customHeight="1">
      <c r="A45" s="360" t="s">
        <v>111</v>
      </c>
      <c r="B45" s="360"/>
      <c r="C45" s="360" t="s">
        <v>25</v>
      </c>
      <c r="D45" s="360"/>
      <c r="E45" s="360"/>
      <c r="F45" s="64">
        <f>F46</f>
        <v>796.34</v>
      </c>
      <c r="G45" s="64">
        <f t="shared" si="23"/>
        <v>0</v>
      </c>
      <c r="H45" s="64">
        <f t="shared" si="23"/>
        <v>0</v>
      </c>
      <c r="I45" s="64">
        <f t="shared" si="23"/>
        <v>0</v>
      </c>
      <c r="J45" s="64">
        <f t="shared" si="23"/>
        <v>0</v>
      </c>
    </row>
    <row r="46" spans="1:10" ht="21" customHeight="1">
      <c r="A46" s="361">
        <v>323</v>
      </c>
      <c r="B46" s="361"/>
      <c r="C46" s="361" t="s">
        <v>131</v>
      </c>
      <c r="D46" s="361"/>
      <c r="E46" s="361"/>
      <c r="F46" s="73">
        <f>SUM(F47:F47)</f>
        <v>796.34</v>
      </c>
      <c r="G46" s="73">
        <f>SUM(G47:G47)</f>
        <v>0</v>
      </c>
      <c r="H46" s="68">
        <f>SUM(H47:H47)</f>
        <v>0</v>
      </c>
      <c r="I46" s="68">
        <f>SUM(I47:I47)</f>
        <v>0</v>
      </c>
      <c r="J46" s="68">
        <f>SUM(J47:J47)</f>
        <v>0</v>
      </c>
    </row>
    <row r="47" spans="1:10" ht="27" customHeight="1">
      <c r="A47" s="366">
        <v>3232</v>
      </c>
      <c r="B47" s="366"/>
      <c r="C47" s="366" t="s">
        <v>134</v>
      </c>
      <c r="D47" s="366"/>
      <c r="E47" s="366"/>
      <c r="F47" s="71">
        <v>796.34</v>
      </c>
      <c r="G47" s="71">
        <v>0</v>
      </c>
      <c r="H47" s="220">
        <v>0</v>
      </c>
      <c r="I47" s="220">
        <v>0</v>
      </c>
      <c r="J47" s="220">
        <v>0</v>
      </c>
    </row>
    <row r="48" spans="1:10" ht="25.5" customHeight="1">
      <c r="A48" s="378" t="s">
        <v>160</v>
      </c>
      <c r="B48" s="378"/>
      <c r="C48" s="378" t="s">
        <v>161</v>
      </c>
      <c r="D48" s="378"/>
      <c r="E48" s="378"/>
      <c r="F48" s="61">
        <f>F49</f>
        <v>1071394.4700000002</v>
      </c>
      <c r="G48" s="61">
        <f>G49</f>
        <v>1295100</v>
      </c>
      <c r="H48" s="215">
        <f t="shared" ref="H48:J49" si="24">H49</f>
        <v>1337500</v>
      </c>
      <c r="I48" s="215">
        <f t="shared" si="24"/>
        <v>1337500</v>
      </c>
      <c r="J48" s="215">
        <f t="shared" si="24"/>
        <v>1337500</v>
      </c>
    </row>
    <row r="49" spans="1:10" ht="23.25" customHeight="1">
      <c r="A49" s="388" t="s">
        <v>162</v>
      </c>
      <c r="B49" s="388"/>
      <c r="C49" s="388" t="s">
        <v>163</v>
      </c>
      <c r="D49" s="388"/>
      <c r="E49" s="388"/>
      <c r="F49" s="62">
        <f>F50</f>
        <v>1071394.4700000002</v>
      </c>
      <c r="G49" s="62">
        <f>G50</f>
        <v>1295100</v>
      </c>
      <c r="H49" s="216">
        <f t="shared" si="24"/>
        <v>1337500</v>
      </c>
      <c r="I49" s="216">
        <f t="shared" si="24"/>
        <v>1337500</v>
      </c>
      <c r="J49" s="216">
        <f t="shared" si="24"/>
        <v>1337500</v>
      </c>
    </row>
    <row r="50" spans="1:10" ht="20.25" customHeight="1">
      <c r="A50" s="359" t="s">
        <v>110</v>
      </c>
      <c r="B50" s="359"/>
      <c r="C50" s="359" t="s">
        <v>10</v>
      </c>
      <c r="D50" s="359"/>
      <c r="E50" s="359"/>
      <c r="F50" s="63">
        <f>F51+F58</f>
        <v>1071394.4700000002</v>
      </c>
      <c r="G50" s="63">
        <f>G51+G58</f>
        <v>1295100</v>
      </c>
      <c r="H50" s="217">
        <f t="shared" ref="H50" si="25">H51+H58</f>
        <v>1337500</v>
      </c>
      <c r="I50" s="217">
        <f t="shared" ref="I50" si="26">I51+I58</f>
        <v>1337500</v>
      </c>
      <c r="J50" s="217">
        <f t="shared" ref="J50" si="27">J51+J58</f>
        <v>1337500</v>
      </c>
    </row>
    <row r="51" spans="1:10" ht="21" customHeight="1">
      <c r="A51" s="360">
        <v>31</v>
      </c>
      <c r="B51" s="360"/>
      <c r="C51" s="360" t="s">
        <v>11</v>
      </c>
      <c r="D51" s="360"/>
      <c r="E51" s="360"/>
      <c r="F51" s="64">
        <f>F52+F54+F56</f>
        <v>1047458.4700000001</v>
      </c>
      <c r="G51" s="64">
        <f>G52+G54+G56</f>
        <v>1259600</v>
      </c>
      <c r="H51" s="218">
        <f t="shared" ref="H51" si="28">H52+H54+H56</f>
        <v>1307000</v>
      </c>
      <c r="I51" s="218">
        <f t="shared" ref="I51" si="29">I52+I54+I56</f>
        <v>1307000</v>
      </c>
      <c r="J51" s="218">
        <f t="shared" ref="J51" si="30">J52+J54+J56</f>
        <v>1307000</v>
      </c>
    </row>
    <row r="52" spans="1:10" ht="18.75" customHeight="1">
      <c r="A52" s="364">
        <v>311</v>
      </c>
      <c r="B52" s="365"/>
      <c r="C52" s="427" t="s">
        <v>164</v>
      </c>
      <c r="D52" s="428"/>
      <c r="E52" s="429"/>
      <c r="F52" s="54">
        <f>F53</f>
        <v>862333.54</v>
      </c>
      <c r="G52" s="81">
        <f>G53</f>
        <v>1010000</v>
      </c>
      <c r="H52" s="222">
        <f t="shared" ref="H52:J52" si="31">H53</f>
        <v>1050000</v>
      </c>
      <c r="I52" s="222">
        <f t="shared" si="31"/>
        <v>1050000</v>
      </c>
      <c r="J52" s="222">
        <f t="shared" si="31"/>
        <v>1050000</v>
      </c>
    </row>
    <row r="53" spans="1:10">
      <c r="A53" s="351">
        <v>3111</v>
      </c>
      <c r="B53" s="352"/>
      <c r="C53" s="351" t="s">
        <v>165</v>
      </c>
      <c r="D53" s="353"/>
      <c r="E53" s="352"/>
      <c r="F53" s="71">
        <v>862333.54</v>
      </c>
      <c r="G53" s="72">
        <v>1010000</v>
      </c>
      <c r="H53" s="223">
        <v>1050000</v>
      </c>
      <c r="I53" s="223">
        <v>1050000</v>
      </c>
      <c r="J53" s="223">
        <v>1050000</v>
      </c>
    </row>
    <row r="54" spans="1:10" ht="18.75" customHeight="1">
      <c r="A54" s="364">
        <v>312</v>
      </c>
      <c r="B54" s="365"/>
      <c r="C54" s="419" t="s">
        <v>166</v>
      </c>
      <c r="D54" s="420"/>
      <c r="E54" s="421"/>
      <c r="F54" s="54">
        <f>F55</f>
        <v>42839.9</v>
      </c>
      <c r="G54" s="82">
        <f>G55</f>
        <v>74600</v>
      </c>
      <c r="H54" s="224">
        <f t="shared" ref="H54:J54" si="32">H55</f>
        <v>75000</v>
      </c>
      <c r="I54" s="224">
        <f t="shared" si="32"/>
        <v>75000</v>
      </c>
      <c r="J54" s="224">
        <f t="shared" si="32"/>
        <v>75000</v>
      </c>
    </row>
    <row r="55" spans="1:10" ht="18.75" customHeight="1">
      <c r="A55" s="351">
        <v>3121</v>
      </c>
      <c r="B55" s="352"/>
      <c r="C55" s="366" t="s">
        <v>166</v>
      </c>
      <c r="D55" s="366"/>
      <c r="E55" s="366"/>
      <c r="F55" s="71">
        <v>42839.9</v>
      </c>
      <c r="G55" s="71">
        <v>74600</v>
      </c>
      <c r="H55" s="220">
        <v>75000</v>
      </c>
      <c r="I55" s="220">
        <v>75000</v>
      </c>
      <c r="J55" s="220">
        <v>75000</v>
      </c>
    </row>
    <row r="56" spans="1:10" ht="15" customHeight="1">
      <c r="A56" s="364">
        <v>313</v>
      </c>
      <c r="B56" s="365"/>
      <c r="C56" s="392" t="s">
        <v>169</v>
      </c>
      <c r="D56" s="364"/>
      <c r="E56" s="365"/>
      <c r="F56" s="54">
        <f>F57</f>
        <v>142285.03</v>
      </c>
      <c r="G56" s="83">
        <f>G57</f>
        <v>175000</v>
      </c>
      <c r="H56" s="225">
        <f t="shared" ref="H56:J56" si="33">H57</f>
        <v>182000</v>
      </c>
      <c r="I56" s="225">
        <f t="shared" si="33"/>
        <v>182000</v>
      </c>
      <c r="J56" s="225">
        <f t="shared" si="33"/>
        <v>182000</v>
      </c>
    </row>
    <row r="57" spans="1:10" ht="17.25" customHeight="1">
      <c r="A57" s="351">
        <v>3132</v>
      </c>
      <c r="B57" s="352"/>
      <c r="C57" s="366" t="s">
        <v>170</v>
      </c>
      <c r="D57" s="366"/>
      <c r="E57" s="366"/>
      <c r="F57" s="71">
        <v>142285.03</v>
      </c>
      <c r="G57" s="71">
        <v>175000</v>
      </c>
      <c r="H57" s="220">
        <v>182000</v>
      </c>
      <c r="I57" s="220">
        <v>182000</v>
      </c>
      <c r="J57" s="220">
        <v>182000</v>
      </c>
    </row>
    <row r="58" spans="1:10" ht="17.25" customHeight="1">
      <c r="A58" s="92">
        <v>32</v>
      </c>
      <c r="B58" s="93"/>
      <c r="C58" s="426" t="s">
        <v>25</v>
      </c>
      <c r="D58" s="426"/>
      <c r="E58" s="426"/>
      <c r="F58" s="64">
        <f>F59+F61</f>
        <v>23936</v>
      </c>
      <c r="G58" s="64">
        <f>G59+G61</f>
        <v>35500</v>
      </c>
      <c r="H58" s="218">
        <f t="shared" ref="H58" si="34">H59+H61</f>
        <v>30500</v>
      </c>
      <c r="I58" s="218">
        <f t="shared" ref="I58" si="35">I59+I61</f>
        <v>30500</v>
      </c>
      <c r="J58" s="218">
        <f t="shared" ref="J58" si="36">J59+J61</f>
        <v>30500</v>
      </c>
    </row>
    <row r="59" spans="1:10" ht="16.5" customHeight="1">
      <c r="A59" s="364">
        <v>321</v>
      </c>
      <c r="B59" s="365"/>
      <c r="C59" s="392" t="s">
        <v>113</v>
      </c>
      <c r="D59" s="364"/>
      <c r="E59" s="365"/>
      <c r="F59" s="56">
        <f>F60</f>
        <v>19978</v>
      </c>
      <c r="G59" s="83">
        <f>G60</f>
        <v>30000</v>
      </c>
      <c r="H59" s="225">
        <f t="shared" ref="H59:J59" si="37">H60</f>
        <v>25000</v>
      </c>
      <c r="I59" s="225">
        <f t="shared" si="37"/>
        <v>25000</v>
      </c>
      <c r="J59" s="225">
        <f t="shared" si="37"/>
        <v>25000</v>
      </c>
    </row>
    <row r="60" spans="1:10" ht="17.25" customHeight="1">
      <c r="A60" s="351">
        <v>3212</v>
      </c>
      <c r="B60" s="352"/>
      <c r="C60" s="366" t="s">
        <v>171</v>
      </c>
      <c r="D60" s="366"/>
      <c r="E60" s="366"/>
      <c r="F60" s="71">
        <v>19978</v>
      </c>
      <c r="G60" s="71">
        <v>30000</v>
      </c>
      <c r="H60" s="220">
        <v>25000</v>
      </c>
      <c r="I60" s="220">
        <v>25000</v>
      </c>
      <c r="J60" s="220">
        <v>25000</v>
      </c>
    </row>
    <row r="61" spans="1:10" ht="20.25" customHeight="1">
      <c r="A61" s="364">
        <v>329</v>
      </c>
      <c r="B61" s="365"/>
      <c r="C61" s="363" t="s">
        <v>148</v>
      </c>
      <c r="D61" s="364"/>
      <c r="E61" s="365"/>
      <c r="F61" s="55">
        <f>F62</f>
        <v>3958</v>
      </c>
      <c r="G61" s="74">
        <f>G62</f>
        <v>5500</v>
      </c>
      <c r="H61" s="226">
        <f t="shared" ref="H61:J61" si="38">H62</f>
        <v>5500</v>
      </c>
      <c r="I61" s="226">
        <f t="shared" si="38"/>
        <v>5500</v>
      </c>
      <c r="J61" s="226">
        <f t="shared" si="38"/>
        <v>5500</v>
      </c>
    </row>
    <row r="62" spans="1:10" ht="20.25" customHeight="1">
      <c r="A62" s="351">
        <v>3295</v>
      </c>
      <c r="B62" s="352"/>
      <c r="C62" s="366" t="s">
        <v>154</v>
      </c>
      <c r="D62" s="366"/>
      <c r="E62" s="366"/>
      <c r="F62" s="71">
        <v>3958</v>
      </c>
      <c r="G62" s="71">
        <v>5500</v>
      </c>
      <c r="H62" s="220">
        <v>5500</v>
      </c>
      <c r="I62" s="220">
        <v>5500</v>
      </c>
      <c r="J62" s="220">
        <v>5500</v>
      </c>
    </row>
    <row r="63" spans="1:10" ht="27.75" customHeight="1">
      <c r="A63" s="423" t="s">
        <v>172</v>
      </c>
      <c r="B63" s="424"/>
      <c r="C63" s="424"/>
      <c r="D63" s="424"/>
      <c r="E63" s="425"/>
      <c r="F63" s="76">
        <f>F64+F164+F250+F274+F305+F333+F339+F350+F225+F238</f>
        <v>466473.78712462675</v>
      </c>
      <c r="G63" s="76">
        <f>G64+G164+G250+G274+G305+G333+G339+G350+G225+G238</f>
        <v>537642</v>
      </c>
      <c r="H63" s="227">
        <f>H64+H164+H235+H250+H274+H305+H333+H339+H350+H238</f>
        <v>537286</v>
      </c>
      <c r="I63" s="227">
        <f t="shared" ref="I63:J63" si="39">I64+I164+I235+I250+I274+I305+I333+I339+I350+I238</f>
        <v>537286</v>
      </c>
      <c r="J63" s="227">
        <f t="shared" si="39"/>
        <v>537286</v>
      </c>
    </row>
    <row r="64" spans="1:10" ht="24" customHeight="1">
      <c r="A64" s="378" t="s">
        <v>173</v>
      </c>
      <c r="B64" s="378"/>
      <c r="C64" s="378" t="s">
        <v>174</v>
      </c>
      <c r="D64" s="378"/>
      <c r="E64" s="378"/>
      <c r="F64" s="61">
        <f>F65+F100+F122+F79</f>
        <v>147197.32</v>
      </c>
      <c r="G64" s="61">
        <f>G65+G100+G122+G79</f>
        <v>66307</v>
      </c>
      <c r="H64" s="215">
        <f>H65+H100+H122</f>
        <v>17150</v>
      </c>
      <c r="I64" s="215">
        <f>I65+I100+I122</f>
        <v>17150</v>
      </c>
      <c r="J64" s="215">
        <f>J65+J100+J122</f>
        <v>17150</v>
      </c>
    </row>
    <row r="65" spans="1:10" ht="20.25" customHeight="1">
      <c r="A65" s="422" t="s">
        <v>175</v>
      </c>
      <c r="B65" s="422"/>
      <c r="C65" s="422" t="s">
        <v>109</v>
      </c>
      <c r="D65" s="422"/>
      <c r="E65" s="422"/>
      <c r="F65" s="65">
        <f>F66</f>
        <v>66229.19</v>
      </c>
      <c r="G65" s="65">
        <f>G66</f>
        <v>42531</v>
      </c>
      <c r="H65" s="228">
        <f t="shared" ref="H65:J65" si="40">H66</f>
        <v>0</v>
      </c>
      <c r="I65" s="228">
        <f t="shared" si="40"/>
        <v>0</v>
      </c>
      <c r="J65" s="228">
        <f t="shared" si="40"/>
        <v>0</v>
      </c>
    </row>
    <row r="66" spans="1:10" ht="20.25" customHeight="1">
      <c r="A66" s="359" t="s">
        <v>110</v>
      </c>
      <c r="B66" s="359"/>
      <c r="C66" s="359" t="s">
        <v>10</v>
      </c>
      <c r="D66" s="359"/>
      <c r="E66" s="359"/>
      <c r="F66" s="63">
        <f>F67+F75</f>
        <v>66229.19</v>
      </c>
      <c r="G66" s="63">
        <f>G67+G75</f>
        <v>42531</v>
      </c>
      <c r="H66" s="217">
        <f t="shared" ref="H66" si="41">H67+H75</f>
        <v>0</v>
      </c>
      <c r="I66" s="217">
        <f t="shared" ref="I66" si="42">I67+I75</f>
        <v>0</v>
      </c>
      <c r="J66" s="217">
        <f t="shared" ref="J66" si="43">J67+J75</f>
        <v>0</v>
      </c>
    </row>
    <row r="67" spans="1:10" ht="21" customHeight="1">
      <c r="A67" s="360" t="s">
        <v>111</v>
      </c>
      <c r="B67" s="360"/>
      <c r="C67" s="360" t="s">
        <v>25</v>
      </c>
      <c r="D67" s="360"/>
      <c r="E67" s="360"/>
      <c r="F67" s="64">
        <f>F68+F71</f>
        <v>41239.82</v>
      </c>
      <c r="G67" s="64">
        <f>G68+G71</f>
        <v>38650</v>
      </c>
      <c r="H67" s="218">
        <f t="shared" ref="H67" si="44">H68+H71</f>
        <v>0</v>
      </c>
      <c r="I67" s="218">
        <f t="shared" ref="I67" si="45">I68+I71</f>
        <v>0</v>
      </c>
      <c r="J67" s="218">
        <f t="shared" ref="J67" si="46">J68+J71</f>
        <v>0</v>
      </c>
    </row>
    <row r="68" spans="1:10" ht="19.5" customHeight="1">
      <c r="A68" s="361" t="s">
        <v>118</v>
      </c>
      <c r="B68" s="362"/>
      <c r="C68" s="363" t="s">
        <v>119</v>
      </c>
      <c r="D68" s="364"/>
      <c r="E68" s="365"/>
      <c r="F68" s="84">
        <f>SUM(F69:F70)</f>
        <v>27246.59</v>
      </c>
      <c r="G68" s="74">
        <f>SUM(G69:G70)</f>
        <v>37400</v>
      </c>
      <c r="H68" s="226">
        <f t="shared" ref="H68" si="47">SUM(H69:H70)</f>
        <v>0</v>
      </c>
      <c r="I68" s="226">
        <f t="shared" ref="I68" si="48">SUM(I69:I70)</f>
        <v>0</v>
      </c>
      <c r="J68" s="226">
        <f t="shared" ref="J68" si="49">SUM(J69:J70)</f>
        <v>0</v>
      </c>
    </row>
    <row r="69" spans="1:10" ht="19.5" customHeight="1">
      <c r="A69" s="351">
        <v>3221</v>
      </c>
      <c r="B69" s="352"/>
      <c r="C69" s="351" t="s">
        <v>121</v>
      </c>
      <c r="D69" s="353"/>
      <c r="E69" s="352"/>
      <c r="F69" s="71">
        <v>1758</v>
      </c>
      <c r="G69" s="72">
        <v>0</v>
      </c>
      <c r="H69" s="223">
        <v>0</v>
      </c>
      <c r="I69" s="223">
        <v>0</v>
      </c>
      <c r="J69" s="223">
        <v>0</v>
      </c>
    </row>
    <row r="70" spans="1:10" ht="19.5" customHeight="1">
      <c r="A70" s="351">
        <v>3223</v>
      </c>
      <c r="B70" s="352"/>
      <c r="C70" s="351" t="s">
        <v>124</v>
      </c>
      <c r="D70" s="353"/>
      <c r="E70" s="352"/>
      <c r="F70" s="71">
        <v>25488.59</v>
      </c>
      <c r="G70" s="72">
        <v>37400</v>
      </c>
      <c r="H70" s="223">
        <v>0</v>
      </c>
      <c r="I70" s="223">
        <v>0</v>
      </c>
      <c r="J70" s="223">
        <v>0</v>
      </c>
    </row>
    <row r="71" spans="1:10" ht="19.5" customHeight="1">
      <c r="A71" s="361" t="s">
        <v>130</v>
      </c>
      <c r="B71" s="362"/>
      <c r="C71" s="363" t="s">
        <v>131</v>
      </c>
      <c r="D71" s="364"/>
      <c r="E71" s="365"/>
      <c r="F71" s="58">
        <f>SUM(F72:F73)</f>
        <v>13993.23</v>
      </c>
      <c r="G71" s="74">
        <f>SUM(G72:G74)</f>
        <v>1250</v>
      </c>
      <c r="H71" s="226">
        <v>0</v>
      </c>
      <c r="I71" s="226">
        <v>0</v>
      </c>
      <c r="J71" s="226">
        <v>0</v>
      </c>
    </row>
    <row r="72" spans="1:10" ht="22.5" customHeight="1">
      <c r="A72" s="351">
        <v>3232</v>
      </c>
      <c r="B72" s="352"/>
      <c r="C72" s="366" t="s">
        <v>134</v>
      </c>
      <c r="D72" s="366"/>
      <c r="E72" s="366"/>
      <c r="F72" s="71">
        <v>12666</v>
      </c>
      <c r="G72" s="71">
        <v>0</v>
      </c>
      <c r="H72" s="220">
        <v>0</v>
      </c>
      <c r="I72" s="220">
        <v>0</v>
      </c>
      <c r="J72" s="220">
        <v>0</v>
      </c>
    </row>
    <row r="73" spans="1:10" ht="18.75" customHeight="1">
      <c r="A73" s="351">
        <v>3234</v>
      </c>
      <c r="B73" s="352"/>
      <c r="C73" s="351" t="s">
        <v>136</v>
      </c>
      <c r="D73" s="353"/>
      <c r="E73" s="352"/>
      <c r="F73" s="71">
        <v>1327.23</v>
      </c>
      <c r="G73" s="71">
        <v>0</v>
      </c>
      <c r="H73" s="220"/>
      <c r="I73" s="220"/>
      <c r="J73" s="220"/>
    </row>
    <row r="74" spans="1:10" ht="18.75" customHeight="1">
      <c r="A74" s="123">
        <v>3239</v>
      </c>
      <c r="B74" s="124"/>
      <c r="C74" s="351" t="s">
        <v>146</v>
      </c>
      <c r="D74" s="353"/>
      <c r="E74" s="352"/>
      <c r="F74" s="71">
        <v>0</v>
      </c>
      <c r="G74" s="71">
        <v>1250</v>
      </c>
      <c r="H74" s="220"/>
      <c r="I74" s="220"/>
      <c r="J74" s="220"/>
    </row>
    <row r="75" spans="1:10" ht="22.5" customHeight="1">
      <c r="A75" s="379" t="s">
        <v>176</v>
      </c>
      <c r="B75" s="380"/>
      <c r="C75" s="360" t="s">
        <v>177</v>
      </c>
      <c r="D75" s="360"/>
      <c r="E75" s="360"/>
      <c r="F75" s="64">
        <f>F76</f>
        <v>24989.37</v>
      </c>
      <c r="G75" s="64">
        <f>G76</f>
        <v>3881</v>
      </c>
      <c r="H75" s="218">
        <f t="shared" ref="H75:J75" si="50">H76</f>
        <v>0</v>
      </c>
      <c r="I75" s="218">
        <f t="shared" si="50"/>
        <v>0</v>
      </c>
      <c r="J75" s="218">
        <f t="shared" si="50"/>
        <v>0</v>
      </c>
    </row>
    <row r="76" spans="1:10" ht="22.5" customHeight="1">
      <c r="A76" s="361" t="s">
        <v>178</v>
      </c>
      <c r="B76" s="361"/>
      <c r="C76" s="361" t="s">
        <v>179</v>
      </c>
      <c r="D76" s="361"/>
      <c r="E76" s="361"/>
      <c r="F76" s="54">
        <f>F77</f>
        <v>24989.37</v>
      </c>
      <c r="G76" s="73">
        <f>SUM(G77:G78)</f>
        <v>3881</v>
      </c>
      <c r="H76" s="219">
        <f t="shared" ref="H76" si="51">SUM(H77:H78)</f>
        <v>0</v>
      </c>
      <c r="I76" s="219">
        <f t="shared" ref="I76" si="52">SUM(I77:I78)</f>
        <v>0</v>
      </c>
      <c r="J76" s="219">
        <f t="shared" ref="J76" si="53">SUM(J77:J78)</f>
        <v>0</v>
      </c>
    </row>
    <row r="77" spans="1:10" ht="24" customHeight="1">
      <c r="A77" s="351">
        <v>3721</v>
      </c>
      <c r="B77" s="352"/>
      <c r="C77" s="366" t="s">
        <v>180</v>
      </c>
      <c r="D77" s="366"/>
      <c r="E77" s="366"/>
      <c r="F77" s="71">
        <v>24989.37</v>
      </c>
      <c r="G77" s="71">
        <v>0</v>
      </c>
      <c r="H77" s="220">
        <v>0</v>
      </c>
      <c r="I77" s="220">
        <v>0</v>
      </c>
      <c r="J77" s="220">
        <v>0</v>
      </c>
    </row>
    <row r="78" spans="1:10" ht="18" customHeight="1">
      <c r="A78" s="94">
        <v>3722</v>
      </c>
      <c r="B78" s="95"/>
      <c r="C78" s="366" t="s">
        <v>219</v>
      </c>
      <c r="D78" s="366"/>
      <c r="E78" s="366"/>
      <c r="F78" s="71">
        <v>0</v>
      </c>
      <c r="G78" s="71">
        <v>3881</v>
      </c>
      <c r="H78" s="220">
        <v>0</v>
      </c>
      <c r="I78" s="220">
        <v>0</v>
      </c>
      <c r="J78" s="220">
        <v>0</v>
      </c>
    </row>
    <row r="79" spans="1:10" ht="27" customHeight="1">
      <c r="A79" s="422" t="s">
        <v>257</v>
      </c>
      <c r="B79" s="422"/>
      <c r="C79" s="422" t="s">
        <v>258</v>
      </c>
      <c r="D79" s="422"/>
      <c r="E79" s="422"/>
      <c r="F79" s="65">
        <f>SUM(F80+F95)</f>
        <v>1858.17</v>
      </c>
      <c r="G79" s="65">
        <f t="shared" ref="G79:H79" si="54">SUM(G80+G95)</f>
        <v>1250</v>
      </c>
      <c r="H79" s="228">
        <f t="shared" si="54"/>
        <v>0</v>
      </c>
      <c r="I79" s="228">
        <f t="shared" ref="I79" si="55">SUM(I80+I95)</f>
        <v>0</v>
      </c>
      <c r="J79" s="228">
        <f t="shared" ref="J79" si="56">SUM(J80+J95)</f>
        <v>0</v>
      </c>
    </row>
    <row r="80" spans="1:10" ht="20.25" customHeight="1">
      <c r="A80" s="359" t="s">
        <v>110</v>
      </c>
      <c r="B80" s="359"/>
      <c r="C80" s="359" t="s">
        <v>10</v>
      </c>
      <c r="D80" s="359"/>
      <c r="E80" s="359"/>
      <c r="F80" s="63">
        <f>SUM(F81+F87+F92)</f>
        <v>604.53</v>
      </c>
      <c r="G80" s="63">
        <f>SUM(G81+G87+G92)</f>
        <v>1250</v>
      </c>
      <c r="H80" s="217"/>
      <c r="I80" s="217"/>
      <c r="J80" s="217"/>
    </row>
    <row r="81" spans="1:10" ht="21" customHeight="1">
      <c r="A81" s="360">
        <v>31</v>
      </c>
      <c r="B81" s="360"/>
      <c r="C81" s="360" t="s">
        <v>25</v>
      </c>
      <c r="D81" s="360"/>
      <c r="E81" s="360"/>
      <c r="F81" s="64">
        <f>SUM(F82+F84)</f>
        <v>481.51</v>
      </c>
      <c r="G81" s="64">
        <f>SUM(G82+G84)</f>
        <v>0</v>
      </c>
      <c r="H81" s="218"/>
      <c r="I81" s="218"/>
      <c r="J81" s="218"/>
    </row>
    <row r="82" spans="1:10" ht="19.5" customHeight="1">
      <c r="A82" s="361">
        <v>311</v>
      </c>
      <c r="B82" s="362"/>
      <c r="C82" s="363" t="s">
        <v>119</v>
      </c>
      <c r="D82" s="364"/>
      <c r="E82" s="365"/>
      <c r="F82" s="84">
        <f>SUM(F83)</f>
        <v>448</v>
      </c>
      <c r="G82" s="84">
        <f>SUM(G83)</f>
        <v>0</v>
      </c>
      <c r="H82" s="226"/>
      <c r="I82" s="226"/>
      <c r="J82" s="226"/>
    </row>
    <row r="83" spans="1:10" ht="18" customHeight="1">
      <c r="A83" s="123">
        <v>3111</v>
      </c>
      <c r="B83" s="124"/>
      <c r="C83" s="366" t="s">
        <v>165</v>
      </c>
      <c r="D83" s="366"/>
      <c r="E83" s="366"/>
      <c r="F83" s="71">
        <v>448</v>
      </c>
      <c r="G83" s="71">
        <v>0</v>
      </c>
      <c r="H83" s="220">
        <v>0</v>
      </c>
      <c r="I83" s="220">
        <v>0</v>
      </c>
      <c r="J83" s="220">
        <v>0</v>
      </c>
    </row>
    <row r="84" spans="1:10" s="96" customFormat="1" ht="18" customHeight="1">
      <c r="A84" s="167">
        <v>313</v>
      </c>
      <c r="B84" s="168"/>
      <c r="C84" s="381" t="s">
        <v>260</v>
      </c>
      <c r="D84" s="381"/>
      <c r="E84" s="381"/>
      <c r="F84" s="169">
        <f>SUM(F85:F86)</f>
        <v>33.51</v>
      </c>
      <c r="G84" s="169">
        <f>SUM(G85:G86)</f>
        <v>0</v>
      </c>
      <c r="H84" s="229">
        <v>0</v>
      </c>
      <c r="I84" s="229">
        <v>0</v>
      </c>
      <c r="J84" s="229">
        <v>0</v>
      </c>
    </row>
    <row r="85" spans="1:10" ht="23.25" customHeight="1">
      <c r="A85" s="123">
        <v>3132</v>
      </c>
      <c r="B85" s="124"/>
      <c r="C85" s="366" t="s">
        <v>170</v>
      </c>
      <c r="D85" s="366"/>
      <c r="E85" s="366"/>
      <c r="F85" s="71">
        <v>30.2</v>
      </c>
      <c r="G85" s="71">
        <v>0</v>
      </c>
      <c r="H85" s="220">
        <v>0</v>
      </c>
      <c r="I85" s="220">
        <v>0</v>
      </c>
      <c r="J85" s="220">
        <v>0</v>
      </c>
    </row>
    <row r="86" spans="1:10" ht="24" customHeight="1">
      <c r="A86" s="123">
        <v>3133</v>
      </c>
      <c r="B86" s="124"/>
      <c r="C86" s="366" t="s">
        <v>243</v>
      </c>
      <c r="D86" s="366"/>
      <c r="E86" s="366"/>
      <c r="F86" s="71">
        <v>3.31</v>
      </c>
      <c r="G86" s="71">
        <v>0</v>
      </c>
      <c r="H86" s="220">
        <v>0</v>
      </c>
      <c r="I86" s="220">
        <v>0</v>
      </c>
      <c r="J86" s="220">
        <v>0</v>
      </c>
    </row>
    <row r="87" spans="1:10" s="96" customFormat="1" ht="18" customHeight="1">
      <c r="A87" s="167">
        <v>32</v>
      </c>
      <c r="B87" s="168"/>
      <c r="C87" s="385" t="s">
        <v>25</v>
      </c>
      <c r="D87" s="386"/>
      <c r="E87" s="387"/>
      <c r="F87" s="169">
        <f>SUM(F90+F88)</f>
        <v>41.48</v>
      </c>
      <c r="G87" s="169">
        <f t="shared" ref="G87:H87" si="57">SUM(G90+G88)</f>
        <v>1250</v>
      </c>
      <c r="H87" s="229">
        <f t="shared" si="57"/>
        <v>0</v>
      </c>
      <c r="I87" s="229">
        <f t="shared" ref="I87" si="58">SUM(I90+I88)</f>
        <v>0</v>
      </c>
      <c r="J87" s="229">
        <f t="shared" ref="J87" si="59">SUM(J90+J88)</f>
        <v>0</v>
      </c>
    </row>
    <row r="88" spans="1:10" s="96" customFormat="1" ht="18" customHeight="1">
      <c r="A88" s="167">
        <v>322</v>
      </c>
      <c r="B88" s="168"/>
      <c r="C88" s="385" t="s">
        <v>119</v>
      </c>
      <c r="D88" s="386"/>
      <c r="E88" s="387"/>
      <c r="F88" s="169">
        <f>SUM(F89)</f>
        <v>0</v>
      </c>
      <c r="G88" s="169">
        <f>SUM(G89)</f>
        <v>1250</v>
      </c>
      <c r="H88" s="229"/>
      <c r="I88" s="229"/>
      <c r="J88" s="229"/>
    </row>
    <row r="89" spans="1:10" ht="21.75" customHeight="1">
      <c r="A89" s="123">
        <v>3224</v>
      </c>
      <c r="B89" s="124"/>
      <c r="C89" s="351" t="s">
        <v>261</v>
      </c>
      <c r="D89" s="353"/>
      <c r="E89" s="352"/>
      <c r="F89" s="71"/>
      <c r="G89" s="71">
        <v>1250</v>
      </c>
      <c r="H89" s="220"/>
      <c r="I89" s="220"/>
      <c r="J89" s="220"/>
    </row>
    <row r="90" spans="1:10" s="96" customFormat="1" ht="24.75" customHeight="1">
      <c r="A90" s="167">
        <v>329</v>
      </c>
      <c r="B90" s="168"/>
      <c r="C90" s="381" t="s">
        <v>148</v>
      </c>
      <c r="D90" s="381"/>
      <c r="E90" s="381"/>
      <c r="F90" s="169">
        <f>SUM(F91)</f>
        <v>41.48</v>
      </c>
      <c r="G90" s="169">
        <v>0</v>
      </c>
      <c r="H90" s="229">
        <v>0</v>
      </c>
      <c r="I90" s="229">
        <v>0</v>
      </c>
      <c r="J90" s="229">
        <v>0</v>
      </c>
    </row>
    <row r="91" spans="1:10" ht="27" customHeight="1">
      <c r="A91" s="123">
        <v>3296</v>
      </c>
      <c r="B91" s="124"/>
      <c r="C91" s="366" t="s">
        <v>239</v>
      </c>
      <c r="D91" s="366"/>
      <c r="E91" s="366"/>
      <c r="F91" s="71">
        <v>41.48</v>
      </c>
      <c r="G91" s="71">
        <v>0</v>
      </c>
      <c r="H91" s="220">
        <v>0</v>
      </c>
      <c r="I91" s="220">
        <v>0</v>
      </c>
      <c r="J91" s="220">
        <v>0</v>
      </c>
    </row>
    <row r="92" spans="1:10" s="96" customFormat="1" ht="27" customHeight="1">
      <c r="A92" s="167">
        <v>34</v>
      </c>
      <c r="B92" s="168"/>
      <c r="C92" s="385" t="s">
        <v>84</v>
      </c>
      <c r="D92" s="386"/>
      <c r="E92" s="387"/>
      <c r="F92" s="169">
        <f>SUM(F93)</f>
        <v>81.540000000000006</v>
      </c>
      <c r="G92" s="169">
        <v>0</v>
      </c>
      <c r="H92" s="229"/>
      <c r="I92" s="229"/>
      <c r="J92" s="229"/>
    </row>
    <row r="93" spans="1:10" s="96" customFormat="1" ht="18" customHeight="1">
      <c r="A93" s="167">
        <v>343</v>
      </c>
      <c r="B93" s="168"/>
      <c r="C93" s="381" t="s">
        <v>97</v>
      </c>
      <c r="D93" s="381"/>
      <c r="E93" s="381"/>
      <c r="F93" s="169">
        <f>SUM(F94)</f>
        <v>81.540000000000006</v>
      </c>
      <c r="G93" s="169">
        <v>0</v>
      </c>
      <c r="H93" s="229"/>
      <c r="I93" s="229"/>
      <c r="J93" s="229"/>
    </row>
    <row r="94" spans="1:10" ht="18" customHeight="1">
      <c r="A94" s="123">
        <v>3433</v>
      </c>
      <c r="B94" s="124"/>
      <c r="C94" s="366" t="s">
        <v>240</v>
      </c>
      <c r="D94" s="366"/>
      <c r="E94" s="366"/>
      <c r="F94" s="71">
        <v>81.540000000000006</v>
      </c>
      <c r="G94" s="71">
        <v>0</v>
      </c>
      <c r="H94" s="220"/>
      <c r="I94" s="220"/>
      <c r="J94" s="220"/>
    </row>
    <row r="95" spans="1:10" ht="18" customHeight="1">
      <c r="A95" s="123">
        <v>4</v>
      </c>
      <c r="B95" s="124"/>
      <c r="C95" s="366" t="s">
        <v>12</v>
      </c>
      <c r="D95" s="366"/>
      <c r="E95" s="366"/>
      <c r="F95" s="71">
        <f>SUM(F96)</f>
        <v>1253.6400000000001</v>
      </c>
      <c r="G95" s="71">
        <v>0</v>
      </c>
      <c r="H95" s="220"/>
      <c r="I95" s="220"/>
      <c r="J95" s="220"/>
    </row>
    <row r="96" spans="1:10" ht="23.25" customHeight="1">
      <c r="A96" s="123">
        <v>42</v>
      </c>
      <c r="B96" s="124"/>
      <c r="C96" s="351" t="s">
        <v>35</v>
      </c>
      <c r="D96" s="353"/>
      <c r="E96" s="352"/>
      <c r="F96" s="71">
        <f>SUM(F97)</f>
        <v>1253.6400000000001</v>
      </c>
      <c r="G96" s="71">
        <v>0</v>
      </c>
      <c r="H96" s="220"/>
      <c r="I96" s="220"/>
      <c r="J96" s="220"/>
    </row>
    <row r="97" spans="1:10" ht="18" customHeight="1">
      <c r="A97" s="123">
        <v>422</v>
      </c>
      <c r="B97" s="124"/>
      <c r="C97" s="366" t="s">
        <v>214</v>
      </c>
      <c r="D97" s="366"/>
      <c r="E97" s="366"/>
      <c r="F97" s="71">
        <v>1253.6400000000001</v>
      </c>
      <c r="G97" s="71">
        <v>0</v>
      </c>
      <c r="H97" s="220"/>
      <c r="I97" s="220"/>
      <c r="J97" s="220"/>
    </row>
    <row r="98" spans="1:10" ht="18" customHeight="1">
      <c r="A98" s="123">
        <v>4222</v>
      </c>
      <c r="B98" s="124"/>
      <c r="C98" s="366" t="s">
        <v>259</v>
      </c>
      <c r="D98" s="366"/>
      <c r="E98" s="366"/>
      <c r="F98" s="71">
        <v>895</v>
      </c>
      <c r="G98" s="71">
        <v>0</v>
      </c>
      <c r="H98" s="220"/>
      <c r="I98" s="220"/>
      <c r="J98" s="220"/>
    </row>
    <row r="99" spans="1:10" ht="18" customHeight="1">
      <c r="A99" s="123">
        <v>4223</v>
      </c>
      <c r="B99" s="124"/>
      <c r="C99" s="366" t="s">
        <v>216</v>
      </c>
      <c r="D99" s="366"/>
      <c r="E99" s="366"/>
      <c r="F99" s="71">
        <v>358</v>
      </c>
      <c r="G99" s="71">
        <v>0</v>
      </c>
      <c r="H99" s="220"/>
      <c r="I99" s="220"/>
      <c r="J99" s="220"/>
    </row>
    <row r="100" spans="1:10" ht="22.5" customHeight="1">
      <c r="A100" s="388" t="s">
        <v>221</v>
      </c>
      <c r="B100" s="388"/>
      <c r="C100" s="388" t="s">
        <v>222</v>
      </c>
      <c r="D100" s="388"/>
      <c r="E100" s="388"/>
      <c r="F100" s="62">
        <f>F101+F116</f>
        <v>32096.68</v>
      </c>
      <c r="G100" s="62">
        <f t="shared" ref="G100:H100" si="60">G101+G116</f>
        <v>4826</v>
      </c>
      <c r="H100" s="216">
        <f t="shared" si="60"/>
        <v>0</v>
      </c>
      <c r="I100" s="216">
        <f t="shared" ref="I100" si="61">I101+I116</f>
        <v>0</v>
      </c>
      <c r="J100" s="216">
        <f t="shared" ref="J100" si="62">J101+J116</f>
        <v>0</v>
      </c>
    </row>
    <row r="101" spans="1:10" ht="22.5" customHeight="1">
      <c r="A101" s="359" t="s">
        <v>110</v>
      </c>
      <c r="B101" s="359"/>
      <c r="C101" s="359" t="s">
        <v>10</v>
      </c>
      <c r="D101" s="359"/>
      <c r="E101" s="359"/>
      <c r="F101" s="63">
        <f>SUM(F102+F105)</f>
        <v>27071.68</v>
      </c>
      <c r="G101" s="63">
        <f>SUM(G102+G105)</f>
        <v>3171</v>
      </c>
      <c r="H101" s="217">
        <f t="shared" ref="H101" si="63">H105</f>
        <v>0</v>
      </c>
      <c r="I101" s="217">
        <f t="shared" ref="I101" si="64">I105</f>
        <v>0</v>
      </c>
      <c r="J101" s="217">
        <f t="shared" ref="J101" si="65">J105</f>
        <v>0</v>
      </c>
    </row>
    <row r="102" spans="1:10" ht="22.5" customHeight="1">
      <c r="A102" s="360">
        <v>31</v>
      </c>
      <c r="B102" s="360"/>
      <c r="C102" s="360" t="s">
        <v>11</v>
      </c>
      <c r="D102" s="360"/>
      <c r="E102" s="360"/>
      <c r="F102" s="64">
        <f>F103</f>
        <v>8899.26</v>
      </c>
      <c r="G102" s="64">
        <f>G103</f>
        <v>0</v>
      </c>
      <c r="H102" s="218">
        <f>H103+H105</f>
        <v>0</v>
      </c>
      <c r="I102" s="218">
        <f>I103+I105</f>
        <v>0</v>
      </c>
      <c r="J102" s="218">
        <f>J103+J105</f>
        <v>0</v>
      </c>
    </row>
    <row r="103" spans="1:10" ht="22.5" customHeight="1">
      <c r="A103" s="361">
        <v>311</v>
      </c>
      <c r="B103" s="361"/>
      <c r="C103" s="361" t="s">
        <v>164</v>
      </c>
      <c r="D103" s="361"/>
      <c r="E103" s="361"/>
      <c r="F103" s="73">
        <f>F104</f>
        <v>8899.26</v>
      </c>
      <c r="G103" s="73">
        <f>G104</f>
        <v>0</v>
      </c>
      <c r="H103" s="219">
        <f>SUM(H104:H104)</f>
        <v>0</v>
      </c>
      <c r="I103" s="219">
        <f>SUM(I104:I104)</f>
        <v>0</v>
      </c>
      <c r="J103" s="219">
        <f>SUM(J104:J104)</f>
        <v>0</v>
      </c>
    </row>
    <row r="104" spans="1:10" ht="22.5" customHeight="1">
      <c r="A104" s="351">
        <v>3111</v>
      </c>
      <c r="B104" s="352"/>
      <c r="C104" s="351" t="s">
        <v>165</v>
      </c>
      <c r="D104" s="353"/>
      <c r="E104" s="352"/>
      <c r="F104" s="71">
        <v>8899.26</v>
      </c>
      <c r="G104" s="72">
        <v>0</v>
      </c>
      <c r="H104" s="223">
        <v>0</v>
      </c>
      <c r="I104" s="223">
        <v>0</v>
      </c>
      <c r="J104" s="223">
        <v>0</v>
      </c>
    </row>
    <row r="105" spans="1:10" ht="22.5" customHeight="1">
      <c r="A105" s="360" t="s">
        <v>111</v>
      </c>
      <c r="B105" s="360"/>
      <c r="C105" s="360" t="s">
        <v>25</v>
      </c>
      <c r="D105" s="360"/>
      <c r="E105" s="360"/>
      <c r="F105" s="64">
        <f>SUM(F106+F110+F114)</f>
        <v>18172.419999999998</v>
      </c>
      <c r="G105" s="64">
        <f>SUM(G106+G110+G114)</f>
        <v>3171</v>
      </c>
      <c r="H105" s="218">
        <f t="shared" ref="H105" si="66">SUM(H106+H110+H114)</f>
        <v>0</v>
      </c>
      <c r="I105" s="218">
        <f t="shared" ref="I105" si="67">SUM(I106+I110+I114)</f>
        <v>0</v>
      </c>
      <c r="J105" s="218">
        <f t="shared" ref="J105" si="68">SUM(J106+J110+J114)</f>
        <v>0</v>
      </c>
    </row>
    <row r="106" spans="1:10" ht="22.5" customHeight="1">
      <c r="A106" s="361">
        <v>321</v>
      </c>
      <c r="B106" s="361"/>
      <c r="C106" s="361" t="s">
        <v>238</v>
      </c>
      <c r="D106" s="361"/>
      <c r="E106" s="361"/>
      <c r="F106" s="73">
        <f>SUM(F107:F109)</f>
        <v>17508.809999999998</v>
      </c>
      <c r="G106" s="73">
        <f>SUM(G107:G109)</f>
        <v>3165</v>
      </c>
      <c r="H106" s="219">
        <f t="shared" ref="H106" si="69">SUM(H107:H109)</f>
        <v>0</v>
      </c>
      <c r="I106" s="219">
        <f t="shared" ref="I106" si="70">SUM(I107:I109)</f>
        <v>0</v>
      </c>
      <c r="J106" s="219">
        <f t="shared" ref="J106" si="71">SUM(J107:J109)</f>
        <v>0</v>
      </c>
    </row>
    <row r="107" spans="1:10" ht="22.5" customHeight="1">
      <c r="A107" s="351">
        <v>3211</v>
      </c>
      <c r="B107" s="352"/>
      <c r="C107" s="351" t="s">
        <v>115</v>
      </c>
      <c r="D107" s="353"/>
      <c r="E107" s="352"/>
      <c r="F107" s="71">
        <v>438.38</v>
      </c>
      <c r="G107" s="72">
        <v>0</v>
      </c>
      <c r="H107" s="223">
        <v>0</v>
      </c>
      <c r="I107" s="223">
        <v>0</v>
      </c>
      <c r="J107" s="223">
        <v>0</v>
      </c>
    </row>
    <row r="108" spans="1:10" ht="22.5" customHeight="1">
      <c r="A108" s="351">
        <v>3212</v>
      </c>
      <c r="B108" s="352"/>
      <c r="C108" s="351" t="s">
        <v>171</v>
      </c>
      <c r="D108" s="353"/>
      <c r="E108" s="352"/>
      <c r="F108" s="71">
        <v>319.17</v>
      </c>
      <c r="G108" s="72">
        <v>0</v>
      </c>
      <c r="H108" s="223">
        <v>0</v>
      </c>
      <c r="I108" s="223">
        <v>0</v>
      </c>
      <c r="J108" s="223">
        <v>0</v>
      </c>
    </row>
    <row r="109" spans="1:10" ht="22.5" customHeight="1">
      <c r="A109" s="351">
        <v>3213</v>
      </c>
      <c r="B109" s="352"/>
      <c r="C109" s="351" t="s">
        <v>117</v>
      </c>
      <c r="D109" s="353"/>
      <c r="E109" s="352"/>
      <c r="F109" s="71">
        <v>16751.259999999998</v>
      </c>
      <c r="G109" s="72">
        <v>3165</v>
      </c>
      <c r="H109" s="223">
        <v>0</v>
      </c>
      <c r="I109" s="223">
        <v>0</v>
      </c>
      <c r="J109" s="223">
        <v>0</v>
      </c>
    </row>
    <row r="110" spans="1:10" ht="22.5" customHeight="1">
      <c r="A110" s="361" t="s">
        <v>118</v>
      </c>
      <c r="B110" s="361"/>
      <c r="C110" s="361" t="s">
        <v>119</v>
      </c>
      <c r="D110" s="361"/>
      <c r="E110" s="361"/>
      <c r="F110" s="73">
        <v>0</v>
      </c>
      <c r="G110" s="73">
        <f>SUM(G111:G113)</f>
        <v>6</v>
      </c>
      <c r="H110" s="219">
        <f t="shared" ref="H110" si="72">SUM(H111:H113)</f>
        <v>0</v>
      </c>
      <c r="I110" s="219">
        <f t="shared" ref="I110" si="73">SUM(I111:I113)</f>
        <v>0</v>
      </c>
      <c r="J110" s="219">
        <f t="shared" ref="J110" si="74">SUM(J111:J113)</f>
        <v>0</v>
      </c>
    </row>
    <row r="111" spans="1:10" ht="22.5" customHeight="1">
      <c r="A111" s="351" t="s">
        <v>120</v>
      </c>
      <c r="B111" s="352"/>
      <c r="C111" s="351" t="s">
        <v>121</v>
      </c>
      <c r="D111" s="353"/>
      <c r="E111" s="352"/>
      <c r="F111" s="71">
        <v>0</v>
      </c>
      <c r="G111" s="72">
        <v>0</v>
      </c>
      <c r="H111" s="223">
        <v>0</v>
      </c>
      <c r="I111" s="223">
        <v>0</v>
      </c>
      <c r="J111" s="223">
        <v>0</v>
      </c>
    </row>
    <row r="112" spans="1:10" ht="22.5" customHeight="1">
      <c r="A112" s="351">
        <v>3222</v>
      </c>
      <c r="B112" s="352"/>
      <c r="C112" s="351" t="s">
        <v>122</v>
      </c>
      <c r="D112" s="353"/>
      <c r="E112" s="352"/>
      <c r="F112" s="71">
        <v>0</v>
      </c>
      <c r="G112" s="72">
        <v>6</v>
      </c>
      <c r="H112" s="223">
        <v>0</v>
      </c>
      <c r="I112" s="223">
        <v>0</v>
      </c>
      <c r="J112" s="223">
        <v>0</v>
      </c>
    </row>
    <row r="113" spans="1:10" ht="22.5" customHeight="1">
      <c r="A113" s="351">
        <v>3224</v>
      </c>
      <c r="B113" s="352"/>
      <c r="C113" s="351" t="s">
        <v>223</v>
      </c>
      <c r="D113" s="353"/>
      <c r="E113" s="352"/>
      <c r="F113" s="71">
        <v>0</v>
      </c>
      <c r="G113" s="72">
        <v>0</v>
      </c>
      <c r="H113" s="223">
        <v>0</v>
      </c>
      <c r="I113" s="223">
        <v>0</v>
      </c>
      <c r="J113" s="223">
        <v>0</v>
      </c>
    </row>
    <row r="114" spans="1:10" ht="22.5" customHeight="1">
      <c r="A114" s="346">
        <v>329</v>
      </c>
      <c r="B114" s="346"/>
      <c r="C114" s="346" t="s">
        <v>148</v>
      </c>
      <c r="D114" s="346"/>
      <c r="E114" s="346"/>
      <c r="F114" s="73">
        <f>SUM(F115)</f>
        <v>663.61</v>
      </c>
      <c r="G114" s="73">
        <f>SUM(G115)</f>
        <v>0</v>
      </c>
      <c r="H114" s="219">
        <f t="shared" ref="H114:J114" si="75">H115</f>
        <v>0</v>
      </c>
      <c r="I114" s="219">
        <f t="shared" si="75"/>
        <v>0</v>
      </c>
      <c r="J114" s="219">
        <f t="shared" si="75"/>
        <v>0</v>
      </c>
    </row>
    <row r="115" spans="1:10" ht="22.5" customHeight="1">
      <c r="A115" s="351">
        <v>3299</v>
      </c>
      <c r="B115" s="352"/>
      <c r="C115" s="351" t="s">
        <v>148</v>
      </c>
      <c r="D115" s="353"/>
      <c r="E115" s="352"/>
      <c r="F115" s="71">
        <v>663.61</v>
      </c>
      <c r="G115" s="72">
        <v>0</v>
      </c>
      <c r="H115" s="223">
        <v>0</v>
      </c>
      <c r="I115" s="223">
        <v>0</v>
      </c>
      <c r="J115" s="223">
        <v>0</v>
      </c>
    </row>
    <row r="116" spans="1:10" ht="22.5" customHeight="1">
      <c r="A116" s="340">
        <v>4</v>
      </c>
      <c r="B116" s="341"/>
      <c r="C116" s="340" t="s">
        <v>224</v>
      </c>
      <c r="D116" s="342"/>
      <c r="E116" s="341"/>
      <c r="F116" s="63">
        <f>F117</f>
        <v>5025</v>
      </c>
      <c r="G116" s="63">
        <f>G117</f>
        <v>1655</v>
      </c>
      <c r="H116" s="230">
        <v>0</v>
      </c>
      <c r="I116" s="230">
        <v>0</v>
      </c>
      <c r="J116" s="230">
        <v>0</v>
      </c>
    </row>
    <row r="117" spans="1:10" ht="22.5" customHeight="1">
      <c r="A117" s="343">
        <v>42</v>
      </c>
      <c r="B117" s="344"/>
      <c r="C117" s="343" t="s">
        <v>35</v>
      </c>
      <c r="D117" s="345"/>
      <c r="E117" s="344"/>
      <c r="F117" s="64">
        <f>SUM(F118)</f>
        <v>5025</v>
      </c>
      <c r="G117" s="64">
        <f>SUM(G118)</f>
        <v>1655</v>
      </c>
      <c r="H117" s="231">
        <v>0</v>
      </c>
      <c r="I117" s="231">
        <v>0</v>
      </c>
      <c r="J117" s="231">
        <v>0</v>
      </c>
    </row>
    <row r="118" spans="1:10" ht="22.5" customHeight="1">
      <c r="A118" s="346">
        <v>422</v>
      </c>
      <c r="B118" s="347"/>
      <c r="C118" s="348" t="s">
        <v>214</v>
      </c>
      <c r="D118" s="349"/>
      <c r="E118" s="350"/>
      <c r="F118" s="84">
        <f>SUM(F119:F121)</f>
        <v>5025</v>
      </c>
      <c r="G118" s="84">
        <f>SUM(G119:G121)</f>
        <v>1655</v>
      </c>
      <c r="H118" s="226">
        <v>0</v>
      </c>
      <c r="I118" s="226">
        <v>0</v>
      </c>
      <c r="J118" s="226">
        <v>0</v>
      </c>
    </row>
    <row r="119" spans="1:10" ht="22.5" customHeight="1">
      <c r="A119" s="351">
        <v>4221</v>
      </c>
      <c r="B119" s="352"/>
      <c r="C119" s="351" t="s">
        <v>215</v>
      </c>
      <c r="D119" s="353"/>
      <c r="E119" s="352"/>
      <c r="F119" s="71">
        <v>2913</v>
      </c>
      <c r="G119" s="72">
        <v>0</v>
      </c>
      <c r="H119" s="223">
        <v>0</v>
      </c>
      <c r="I119" s="223">
        <v>0</v>
      </c>
      <c r="J119" s="223">
        <v>0</v>
      </c>
    </row>
    <row r="120" spans="1:10" ht="22.5" customHeight="1">
      <c r="A120" s="351">
        <v>4223</v>
      </c>
      <c r="B120" s="352"/>
      <c r="C120" s="351" t="s">
        <v>216</v>
      </c>
      <c r="D120" s="353"/>
      <c r="E120" s="352"/>
      <c r="F120" s="71">
        <v>758</v>
      </c>
      <c r="G120" s="72">
        <v>0</v>
      </c>
      <c r="H120" s="223">
        <v>0</v>
      </c>
      <c r="I120" s="223">
        <v>0</v>
      </c>
      <c r="J120" s="223">
        <v>0</v>
      </c>
    </row>
    <row r="121" spans="1:10" ht="22.5" customHeight="1">
      <c r="A121" s="351">
        <v>4227</v>
      </c>
      <c r="B121" s="352"/>
      <c r="C121" s="351" t="s">
        <v>218</v>
      </c>
      <c r="D121" s="353"/>
      <c r="E121" s="352"/>
      <c r="F121" s="71">
        <v>1354</v>
      </c>
      <c r="G121" s="72">
        <v>1655</v>
      </c>
      <c r="H121" s="223">
        <v>0</v>
      </c>
      <c r="I121" s="223">
        <v>0</v>
      </c>
      <c r="J121" s="223">
        <v>0</v>
      </c>
    </row>
    <row r="122" spans="1:10" ht="27.75" customHeight="1">
      <c r="A122" s="388" t="s">
        <v>181</v>
      </c>
      <c r="B122" s="388"/>
      <c r="C122" s="388" t="s">
        <v>182</v>
      </c>
      <c r="D122" s="388"/>
      <c r="E122" s="388"/>
      <c r="F122" s="62">
        <f>F123+F160</f>
        <v>47013.280000000006</v>
      </c>
      <c r="G122" s="62">
        <f>G123</f>
        <v>17700</v>
      </c>
      <c r="H122" s="216">
        <f>H123</f>
        <v>17150</v>
      </c>
      <c r="I122" s="216">
        <f t="shared" ref="I122:J122" si="76">I123</f>
        <v>17150</v>
      </c>
      <c r="J122" s="216">
        <f t="shared" si="76"/>
        <v>17150</v>
      </c>
    </row>
    <row r="123" spans="1:10" ht="26.25" customHeight="1">
      <c r="A123" s="359" t="s">
        <v>110</v>
      </c>
      <c r="B123" s="359"/>
      <c r="C123" s="359" t="s">
        <v>10</v>
      </c>
      <c r="D123" s="359"/>
      <c r="E123" s="359"/>
      <c r="F123" s="63">
        <f>F124+F132+F153+F157+F150+F127</f>
        <v>47013.280000000006</v>
      </c>
      <c r="G123" s="63">
        <f>G124+G132+G153+G157+G150+G127</f>
        <v>17700</v>
      </c>
      <c r="H123" s="217">
        <f>H124+H132+H150+H153</f>
        <v>17150</v>
      </c>
      <c r="I123" s="217">
        <f t="shared" ref="I123:J123" si="77">I124+I132+I150+I153</f>
        <v>17150</v>
      </c>
      <c r="J123" s="217">
        <f t="shared" si="77"/>
        <v>17150</v>
      </c>
    </row>
    <row r="124" spans="1:10" ht="24.75" customHeight="1">
      <c r="A124" s="360">
        <v>31</v>
      </c>
      <c r="B124" s="360"/>
      <c r="C124" s="360" t="s">
        <v>25</v>
      </c>
      <c r="D124" s="360"/>
      <c r="E124" s="360"/>
      <c r="F124" s="64">
        <f>F125+F129</f>
        <v>10303.75</v>
      </c>
      <c r="G124" s="64">
        <f>G125+G129</f>
        <v>950</v>
      </c>
      <c r="H124" s="218">
        <f t="shared" ref="H124" si="78">H125+H129</f>
        <v>900</v>
      </c>
      <c r="I124" s="218">
        <f t="shared" ref="I124" si="79">I125+I129</f>
        <v>900</v>
      </c>
      <c r="J124" s="218">
        <f t="shared" ref="J124" si="80">J125+J129</f>
        <v>900</v>
      </c>
    </row>
    <row r="125" spans="1:10" ht="26.25" customHeight="1">
      <c r="A125" s="364">
        <v>311</v>
      </c>
      <c r="B125" s="365"/>
      <c r="C125" s="419" t="s">
        <v>183</v>
      </c>
      <c r="D125" s="420"/>
      <c r="E125" s="421"/>
      <c r="F125" s="57">
        <f>F126</f>
        <v>8790.66</v>
      </c>
      <c r="G125" s="57">
        <f t="shared" ref="G125:J125" si="81">G126</f>
        <v>750</v>
      </c>
      <c r="H125" s="232">
        <f t="shared" si="81"/>
        <v>750</v>
      </c>
      <c r="I125" s="232">
        <f t="shared" si="81"/>
        <v>750</v>
      </c>
      <c r="J125" s="232">
        <f t="shared" si="81"/>
        <v>750</v>
      </c>
    </row>
    <row r="126" spans="1:10" ht="22.5" customHeight="1">
      <c r="A126" s="351">
        <v>3111</v>
      </c>
      <c r="B126" s="352"/>
      <c r="C126" s="351" t="s">
        <v>165</v>
      </c>
      <c r="D126" s="353"/>
      <c r="E126" s="352"/>
      <c r="F126" s="71">
        <v>8790.66</v>
      </c>
      <c r="G126" s="72">
        <v>750</v>
      </c>
      <c r="H126" s="223">
        <v>750</v>
      </c>
      <c r="I126" s="223">
        <v>750</v>
      </c>
      <c r="J126" s="223">
        <v>750</v>
      </c>
    </row>
    <row r="127" spans="1:10" s="96" customFormat="1" ht="22.5" customHeight="1">
      <c r="A127" s="137">
        <v>312</v>
      </c>
      <c r="B127" s="138"/>
      <c r="C127" s="445" t="s">
        <v>166</v>
      </c>
      <c r="D127" s="446"/>
      <c r="E127" s="447"/>
      <c r="F127" s="139">
        <f>SUM(F128)</f>
        <v>199.08</v>
      </c>
      <c r="G127" s="140"/>
      <c r="H127" s="233"/>
      <c r="I127" s="233"/>
      <c r="J127" s="233"/>
    </row>
    <row r="128" spans="1:10" ht="22.5" customHeight="1">
      <c r="A128" s="120">
        <v>3121</v>
      </c>
      <c r="B128" s="119"/>
      <c r="C128" s="351" t="s">
        <v>166</v>
      </c>
      <c r="D128" s="353"/>
      <c r="E128" s="352"/>
      <c r="F128" s="71">
        <v>199.08</v>
      </c>
      <c r="G128" s="72"/>
      <c r="H128" s="223"/>
      <c r="I128" s="223"/>
      <c r="J128" s="223"/>
    </row>
    <row r="129" spans="1:10" ht="24" customHeight="1">
      <c r="A129" s="364">
        <v>313</v>
      </c>
      <c r="B129" s="365"/>
      <c r="C129" s="392" t="s">
        <v>169</v>
      </c>
      <c r="D129" s="364"/>
      <c r="E129" s="365"/>
      <c r="F129" s="57">
        <f>F130+F131</f>
        <v>1513.09</v>
      </c>
      <c r="G129" s="83">
        <v>200</v>
      </c>
      <c r="H129" s="225">
        <f>SUM(H130:H131)</f>
        <v>150</v>
      </c>
      <c r="I129" s="225">
        <f>SUM(I130:I131)</f>
        <v>150</v>
      </c>
      <c r="J129" s="225">
        <v>150</v>
      </c>
    </row>
    <row r="130" spans="1:10" ht="24" customHeight="1">
      <c r="A130" s="351">
        <v>3132</v>
      </c>
      <c r="B130" s="352"/>
      <c r="C130" s="366" t="s">
        <v>170</v>
      </c>
      <c r="D130" s="366"/>
      <c r="E130" s="366"/>
      <c r="F130" s="71">
        <v>1366</v>
      </c>
      <c r="G130" s="71">
        <v>200</v>
      </c>
      <c r="H130" s="220">
        <v>150</v>
      </c>
      <c r="I130" s="220">
        <v>150</v>
      </c>
      <c r="J130" s="220">
        <v>150</v>
      </c>
    </row>
    <row r="131" spans="1:10" ht="24" customHeight="1">
      <c r="A131" s="351">
        <v>3133</v>
      </c>
      <c r="B131" s="352"/>
      <c r="C131" s="366" t="s">
        <v>170</v>
      </c>
      <c r="D131" s="366"/>
      <c r="E131" s="366"/>
      <c r="F131" s="71">
        <v>147.09</v>
      </c>
      <c r="G131" s="71">
        <v>0</v>
      </c>
      <c r="H131" s="220"/>
      <c r="I131" s="220"/>
      <c r="J131" s="220"/>
    </row>
    <row r="132" spans="1:10" ht="28.5" customHeight="1">
      <c r="A132" s="360" t="s">
        <v>111</v>
      </c>
      <c r="B132" s="360"/>
      <c r="C132" s="360" t="s">
        <v>25</v>
      </c>
      <c r="D132" s="360"/>
      <c r="E132" s="360"/>
      <c r="F132" s="64">
        <f>F136+F140+F145+F133</f>
        <v>21100.410000000003</v>
      </c>
      <c r="G132" s="64">
        <f>G136+G133+G140+G145</f>
        <v>9630</v>
      </c>
      <c r="H132" s="218">
        <f>SUM(H133+H136+H140+H145)</f>
        <v>8250</v>
      </c>
      <c r="I132" s="218">
        <f>SUM(I133+I136+I140+I145)</f>
        <v>8250</v>
      </c>
      <c r="J132" s="218">
        <f>SUM(J133+J136+J140+J145)</f>
        <v>8250</v>
      </c>
    </row>
    <row r="133" spans="1:10" ht="22.5" customHeight="1">
      <c r="A133" s="361">
        <v>321</v>
      </c>
      <c r="B133" s="362"/>
      <c r="C133" s="363" t="s">
        <v>113</v>
      </c>
      <c r="D133" s="364"/>
      <c r="E133" s="365"/>
      <c r="F133" s="74">
        <f>SUM(F134:F135)</f>
        <v>987.15</v>
      </c>
      <c r="G133" s="74">
        <f t="shared" ref="G133:H133" si="82">SUM(G134:G135)</f>
        <v>800</v>
      </c>
      <c r="H133" s="226">
        <f t="shared" si="82"/>
        <v>200</v>
      </c>
      <c r="I133" s="226">
        <f t="shared" ref="I133" si="83">SUM(I134:I135)</f>
        <v>200</v>
      </c>
      <c r="J133" s="226">
        <f t="shared" ref="J133" si="84">SUM(J134:J135)</f>
        <v>200</v>
      </c>
    </row>
    <row r="134" spans="1:10" ht="29.25" customHeight="1">
      <c r="A134" s="366">
        <v>3211</v>
      </c>
      <c r="B134" s="366"/>
      <c r="C134" s="366" t="s">
        <v>115</v>
      </c>
      <c r="D134" s="366"/>
      <c r="E134" s="366"/>
      <c r="F134" s="71">
        <v>987.15</v>
      </c>
      <c r="G134" s="71">
        <v>200</v>
      </c>
      <c r="H134" s="220">
        <v>200</v>
      </c>
      <c r="I134" s="220">
        <v>200</v>
      </c>
      <c r="J134" s="220">
        <v>200</v>
      </c>
    </row>
    <row r="135" spans="1:10" ht="29.25" customHeight="1">
      <c r="A135" s="366">
        <v>3213</v>
      </c>
      <c r="B135" s="366"/>
      <c r="C135" s="366" t="s">
        <v>117</v>
      </c>
      <c r="D135" s="366"/>
      <c r="E135" s="366"/>
      <c r="F135" s="71">
        <v>0</v>
      </c>
      <c r="G135" s="71">
        <v>600</v>
      </c>
      <c r="H135" s="220">
        <v>0</v>
      </c>
      <c r="I135" s="220">
        <v>0</v>
      </c>
      <c r="J135" s="220">
        <v>0</v>
      </c>
    </row>
    <row r="136" spans="1:10" ht="22.5" customHeight="1">
      <c r="A136" s="361" t="s">
        <v>118</v>
      </c>
      <c r="B136" s="362"/>
      <c r="C136" s="363" t="s">
        <v>119</v>
      </c>
      <c r="D136" s="364"/>
      <c r="E136" s="365"/>
      <c r="F136" s="84">
        <f>SUM(F137:F139)</f>
        <v>668.93</v>
      </c>
      <c r="G136" s="74">
        <f>SUM(G137:G139)</f>
        <v>530</v>
      </c>
      <c r="H136" s="226">
        <f t="shared" ref="H136" si="85">SUM(H137:H139)</f>
        <v>50</v>
      </c>
      <c r="I136" s="226">
        <f t="shared" ref="I136" si="86">SUM(I137:I139)</f>
        <v>50</v>
      </c>
      <c r="J136" s="226">
        <f t="shared" ref="J136" si="87">SUM(J137:J139)</f>
        <v>50</v>
      </c>
    </row>
    <row r="137" spans="1:10" ht="20.25" customHeight="1">
      <c r="A137" s="366" t="s">
        <v>120</v>
      </c>
      <c r="B137" s="366"/>
      <c r="C137" s="366" t="s">
        <v>121</v>
      </c>
      <c r="D137" s="366"/>
      <c r="E137" s="366"/>
      <c r="F137" s="71">
        <v>171.28</v>
      </c>
      <c r="G137" s="71">
        <v>0</v>
      </c>
      <c r="H137" s="220">
        <v>50</v>
      </c>
      <c r="I137" s="220">
        <v>50</v>
      </c>
      <c r="J137" s="220">
        <v>50</v>
      </c>
    </row>
    <row r="138" spans="1:10" ht="18" customHeight="1">
      <c r="A138" s="366">
        <v>3222</v>
      </c>
      <c r="B138" s="366"/>
      <c r="C138" s="366" t="s">
        <v>122</v>
      </c>
      <c r="D138" s="366"/>
      <c r="E138" s="366"/>
      <c r="F138" s="71">
        <v>147.26</v>
      </c>
      <c r="G138" s="71">
        <v>200</v>
      </c>
      <c r="H138" s="220">
        <v>0</v>
      </c>
      <c r="I138" s="220">
        <v>0</v>
      </c>
      <c r="J138" s="220">
        <v>0</v>
      </c>
    </row>
    <row r="139" spans="1:10" ht="18" customHeight="1">
      <c r="A139" s="136">
        <v>3225</v>
      </c>
      <c r="B139" s="136"/>
      <c r="C139" s="351" t="s">
        <v>241</v>
      </c>
      <c r="D139" s="353"/>
      <c r="E139" s="352"/>
      <c r="F139" s="129">
        <v>350.39</v>
      </c>
      <c r="G139" s="71">
        <v>330</v>
      </c>
      <c r="H139" s="220"/>
      <c r="I139" s="220"/>
      <c r="J139" s="220"/>
    </row>
    <row r="140" spans="1:10" ht="21" customHeight="1">
      <c r="A140" s="361" t="s">
        <v>130</v>
      </c>
      <c r="B140" s="362"/>
      <c r="C140" s="363" t="s">
        <v>131</v>
      </c>
      <c r="D140" s="364"/>
      <c r="E140" s="365"/>
      <c r="F140" s="59">
        <f>SUM(F141:F144)</f>
        <v>6248.41</v>
      </c>
      <c r="G140" s="74">
        <f>SUM(G141:G144)</f>
        <v>0</v>
      </c>
      <c r="H140" s="239">
        <f t="shared" ref="H140" si="88">SUM(H141:H144)</f>
        <v>0</v>
      </c>
      <c r="I140" s="239">
        <f t="shared" ref="I140" si="89">SUM(I141:I144)</f>
        <v>0</v>
      </c>
      <c r="J140" s="239">
        <f t="shared" ref="J140" si="90">SUM(J141:J144)</f>
        <v>0</v>
      </c>
    </row>
    <row r="141" spans="1:10" ht="16.5" customHeight="1">
      <c r="A141" s="351">
        <v>3232</v>
      </c>
      <c r="B141" s="352"/>
      <c r="C141" s="366" t="s">
        <v>184</v>
      </c>
      <c r="D141" s="366"/>
      <c r="E141" s="366"/>
      <c r="F141" s="71">
        <v>4707.41</v>
      </c>
      <c r="G141" s="71">
        <v>0</v>
      </c>
      <c r="H141" s="220">
        <v>0</v>
      </c>
      <c r="I141" s="220">
        <v>0</v>
      </c>
      <c r="J141" s="220">
        <v>0</v>
      </c>
    </row>
    <row r="142" spans="1:10" ht="17.25" customHeight="1">
      <c r="A142" s="351" t="s">
        <v>139</v>
      </c>
      <c r="B142" s="352"/>
      <c r="C142" s="366" t="s">
        <v>167</v>
      </c>
      <c r="D142" s="366"/>
      <c r="E142" s="366"/>
      <c r="F142" s="71">
        <v>1541</v>
      </c>
      <c r="G142" s="71">
        <v>0</v>
      </c>
      <c r="H142" s="220">
        <v>0</v>
      </c>
      <c r="I142" s="220">
        <v>0</v>
      </c>
      <c r="J142" s="220">
        <v>0</v>
      </c>
    </row>
    <row r="143" spans="1:10" ht="18.75" customHeight="1">
      <c r="A143" s="351" t="s">
        <v>141</v>
      </c>
      <c r="B143" s="352"/>
      <c r="C143" s="366" t="s">
        <v>168</v>
      </c>
      <c r="D143" s="366"/>
      <c r="E143" s="366"/>
      <c r="F143" s="71">
        <v>0</v>
      </c>
      <c r="G143" s="71">
        <v>0</v>
      </c>
      <c r="H143" s="220">
        <v>0</v>
      </c>
      <c r="I143" s="220">
        <v>0</v>
      </c>
      <c r="J143" s="220">
        <v>0</v>
      </c>
    </row>
    <row r="144" spans="1:10" ht="18.75" customHeight="1">
      <c r="A144" s="351">
        <v>3239</v>
      </c>
      <c r="B144" s="352"/>
      <c r="C144" s="366" t="s">
        <v>146</v>
      </c>
      <c r="D144" s="366"/>
      <c r="E144" s="366"/>
      <c r="F144" s="71">
        <v>0</v>
      </c>
      <c r="G144" s="71">
        <v>0</v>
      </c>
      <c r="H144" s="220">
        <v>0</v>
      </c>
      <c r="I144" s="220">
        <v>0</v>
      </c>
      <c r="J144" s="220">
        <v>0</v>
      </c>
    </row>
    <row r="145" spans="1:10" ht="20.25" customHeight="1">
      <c r="A145" s="361" t="s">
        <v>147</v>
      </c>
      <c r="B145" s="362"/>
      <c r="C145" s="363" t="s">
        <v>148</v>
      </c>
      <c r="D145" s="364"/>
      <c r="E145" s="365"/>
      <c r="F145" s="59">
        <f>SUM(F146:F149)</f>
        <v>13195.92</v>
      </c>
      <c r="G145" s="74">
        <v>8300</v>
      </c>
      <c r="H145" s="239">
        <v>8000</v>
      </c>
      <c r="I145" s="239">
        <v>8000</v>
      </c>
      <c r="J145" s="239">
        <v>8000</v>
      </c>
    </row>
    <row r="146" spans="1:10">
      <c r="A146" s="351">
        <v>3293</v>
      </c>
      <c r="B146" s="352"/>
      <c r="C146" s="366" t="s">
        <v>151</v>
      </c>
      <c r="D146" s="366"/>
      <c r="E146" s="366"/>
      <c r="F146" s="71">
        <v>19.5</v>
      </c>
      <c r="G146" s="71">
        <v>0</v>
      </c>
      <c r="H146" s="220">
        <v>0</v>
      </c>
      <c r="I146" s="220">
        <v>0</v>
      </c>
      <c r="J146" s="220">
        <v>0</v>
      </c>
    </row>
    <row r="147" spans="1:10">
      <c r="A147" s="123">
        <v>3295</v>
      </c>
      <c r="B147" s="124"/>
      <c r="C147" s="351" t="s">
        <v>262</v>
      </c>
      <c r="D147" s="353"/>
      <c r="E147" s="352"/>
      <c r="F147" s="71"/>
      <c r="G147" s="71">
        <v>300</v>
      </c>
      <c r="H147" s="220"/>
      <c r="I147" s="220"/>
      <c r="J147" s="220"/>
    </row>
    <row r="148" spans="1:10">
      <c r="A148" s="331">
        <v>3296</v>
      </c>
      <c r="B148" s="333"/>
      <c r="C148" s="358" t="s">
        <v>239</v>
      </c>
      <c r="D148" s="358"/>
      <c r="E148" s="358"/>
      <c r="F148" s="71">
        <v>4209</v>
      </c>
      <c r="G148" s="75">
        <v>0</v>
      </c>
      <c r="H148" s="220">
        <v>0</v>
      </c>
      <c r="I148" s="220">
        <v>0</v>
      </c>
      <c r="J148" s="220">
        <v>0</v>
      </c>
    </row>
    <row r="149" spans="1:10" ht="23.25" customHeight="1">
      <c r="A149" s="331">
        <v>3299</v>
      </c>
      <c r="B149" s="333"/>
      <c r="C149" s="358" t="s">
        <v>148</v>
      </c>
      <c r="D149" s="358"/>
      <c r="E149" s="358"/>
      <c r="F149" s="71">
        <v>8967.42</v>
      </c>
      <c r="G149" s="75">
        <v>8000</v>
      </c>
      <c r="H149" s="220">
        <v>8000</v>
      </c>
      <c r="I149" s="220">
        <v>8000</v>
      </c>
      <c r="J149" s="220">
        <v>8000</v>
      </c>
    </row>
    <row r="150" spans="1:10">
      <c r="A150" s="133">
        <v>34</v>
      </c>
      <c r="B150" s="133"/>
      <c r="C150" s="448" t="s">
        <v>84</v>
      </c>
      <c r="D150" s="449"/>
      <c r="E150" s="450"/>
      <c r="F150" s="134">
        <v>3265</v>
      </c>
      <c r="G150" s="135"/>
      <c r="H150" s="240"/>
      <c r="I150" s="240"/>
      <c r="J150" s="240"/>
    </row>
    <row r="151" spans="1:10" ht="20.25" customHeight="1">
      <c r="A151" s="361">
        <v>343</v>
      </c>
      <c r="B151" s="362"/>
      <c r="C151" s="363" t="s">
        <v>97</v>
      </c>
      <c r="D151" s="364"/>
      <c r="E151" s="365"/>
      <c r="F151" s="59">
        <v>3265</v>
      </c>
      <c r="G151" s="74">
        <v>0</v>
      </c>
      <c r="H151" s="239">
        <v>0</v>
      </c>
      <c r="I151" s="239">
        <v>0</v>
      </c>
      <c r="J151" s="239">
        <v>0</v>
      </c>
    </row>
    <row r="152" spans="1:10" s="131" customFormat="1" ht="20.25" customHeight="1">
      <c r="A152" s="451">
        <v>3433</v>
      </c>
      <c r="B152" s="452"/>
      <c r="C152" s="453" t="s">
        <v>240</v>
      </c>
      <c r="D152" s="454"/>
      <c r="E152" s="455"/>
      <c r="F152" s="132">
        <v>3265</v>
      </c>
      <c r="G152" s="130">
        <v>0</v>
      </c>
      <c r="H152" s="241">
        <v>0</v>
      </c>
      <c r="I152" s="241">
        <v>0</v>
      </c>
      <c r="J152" s="241">
        <v>0</v>
      </c>
    </row>
    <row r="153" spans="1:10" ht="24" customHeight="1">
      <c r="A153" s="379" t="s">
        <v>176</v>
      </c>
      <c r="B153" s="380"/>
      <c r="C153" s="360" t="s">
        <v>177</v>
      </c>
      <c r="D153" s="360"/>
      <c r="E153" s="360"/>
      <c r="F153" s="64">
        <f>F154</f>
        <v>12145.04</v>
      </c>
      <c r="G153" s="64">
        <v>6000</v>
      </c>
      <c r="H153" s="64">
        <v>8000</v>
      </c>
      <c r="I153" s="64">
        <v>8000</v>
      </c>
      <c r="J153" s="64">
        <v>8000</v>
      </c>
    </row>
    <row r="154" spans="1:10" ht="23.25" customHeight="1">
      <c r="A154" s="361" t="s">
        <v>178</v>
      </c>
      <c r="B154" s="362"/>
      <c r="C154" s="363" t="s">
        <v>179</v>
      </c>
      <c r="D154" s="364"/>
      <c r="E154" s="365"/>
      <c r="F154" s="59">
        <f>SUM(F155:F156)</f>
        <v>12145.04</v>
      </c>
      <c r="G154" s="74">
        <v>6000</v>
      </c>
      <c r="H154" s="239">
        <v>8000</v>
      </c>
      <c r="I154" s="239">
        <v>8000</v>
      </c>
      <c r="J154" s="239">
        <v>8000</v>
      </c>
    </row>
    <row r="155" spans="1:10" ht="23.25" customHeight="1">
      <c r="A155" s="351">
        <v>3721</v>
      </c>
      <c r="B155" s="352"/>
      <c r="C155" s="366" t="s">
        <v>185</v>
      </c>
      <c r="D155" s="366"/>
      <c r="E155" s="366"/>
      <c r="F155" s="71">
        <v>5986.04</v>
      </c>
      <c r="G155" s="71">
        <v>6000</v>
      </c>
      <c r="H155" s="220">
        <v>8000</v>
      </c>
      <c r="I155" s="220">
        <v>8000</v>
      </c>
      <c r="J155" s="220">
        <v>8000</v>
      </c>
    </row>
    <row r="156" spans="1:10" ht="20.25" customHeight="1">
      <c r="A156" s="351">
        <v>3722</v>
      </c>
      <c r="B156" s="352"/>
      <c r="C156" s="366" t="s">
        <v>186</v>
      </c>
      <c r="D156" s="366"/>
      <c r="E156" s="366"/>
      <c r="F156" s="71">
        <v>6159</v>
      </c>
      <c r="G156" s="71">
        <v>0</v>
      </c>
      <c r="H156" s="220">
        <v>0</v>
      </c>
      <c r="I156" s="220">
        <v>0</v>
      </c>
      <c r="J156" s="220">
        <v>0</v>
      </c>
    </row>
    <row r="157" spans="1:10" ht="21.75" customHeight="1">
      <c r="A157" s="379">
        <v>38</v>
      </c>
      <c r="B157" s="380"/>
      <c r="C157" s="360" t="s">
        <v>220</v>
      </c>
      <c r="D157" s="360"/>
      <c r="E157" s="360"/>
      <c r="F157" s="64">
        <v>0</v>
      </c>
      <c r="G157" s="64">
        <v>1120</v>
      </c>
      <c r="H157" s="64">
        <v>0</v>
      </c>
      <c r="I157" s="64">
        <v>0</v>
      </c>
      <c r="J157" s="64">
        <v>0</v>
      </c>
    </row>
    <row r="158" spans="1:10" ht="20.25" customHeight="1">
      <c r="A158" s="361">
        <v>381</v>
      </c>
      <c r="B158" s="361"/>
      <c r="C158" s="418" t="s">
        <v>220</v>
      </c>
      <c r="D158" s="418"/>
      <c r="E158" s="418"/>
      <c r="F158" s="68">
        <v>0</v>
      </c>
      <c r="G158" s="68">
        <v>1120</v>
      </c>
      <c r="H158" s="68">
        <v>0</v>
      </c>
      <c r="I158" s="68">
        <v>0</v>
      </c>
      <c r="J158" s="68">
        <v>0</v>
      </c>
    </row>
    <row r="159" spans="1:10" ht="20.25" customHeight="1">
      <c r="A159" s="351">
        <v>3812</v>
      </c>
      <c r="B159" s="352"/>
      <c r="C159" s="358" t="s">
        <v>242</v>
      </c>
      <c r="D159" s="358"/>
      <c r="E159" s="358"/>
      <c r="F159" s="71">
        <v>0</v>
      </c>
      <c r="G159" s="71">
        <v>1120</v>
      </c>
      <c r="H159" s="220">
        <v>0</v>
      </c>
      <c r="I159" s="220">
        <v>0</v>
      </c>
      <c r="J159" s="220">
        <v>0</v>
      </c>
    </row>
    <row r="160" spans="1:10" ht="18.75" customHeight="1">
      <c r="A160" s="359">
        <v>4</v>
      </c>
      <c r="B160" s="359"/>
      <c r="C160" s="359" t="s">
        <v>12</v>
      </c>
      <c r="D160" s="359"/>
      <c r="E160" s="359"/>
      <c r="F160" s="63">
        <f>F161</f>
        <v>0</v>
      </c>
      <c r="G160" s="63">
        <v>0</v>
      </c>
      <c r="H160" s="63">
        <v>0</v>
      </c>
      <c r="I160" s="63">
        <v>0</v>
      </c>
      <c r="J160" s="63">
        <v>0</v>
      </c>
    </row>
    <row r="161" spans="1:10" ht="23.25" customHeight="1">
      <c r="A161" s="360">
        <v>42</v>
      </c>
      <c r="B161" s="360"/>
      <c r="C161" s="360" t="s">
        <v>35</v>
      </c>
      <c r="D161" s="360"/>
      <c r="E161" s="360"/>
      <c r="F161" s="64">
        <f>F162</f>
        <v>0</v>
      </c>
      <c r="G161" s="64">
        <v>0</v>
      </c>
      <c r="H161" s="64">
        <v>0</v>
      </c>
      <c r="I161" s="64">
        <v>0</v>
      </c>
      <c r="J161" s="64">
        <v>0</v>
      </c>
    </row>
    <row r="162" spans="1:10" ht="20.25" customHeight="1">
      <c r="A162" s="361">
        <v>424</v>
      </c>
      <c r="B162" s="361"/>
      <c r="C162" s="364" t="s">
        <v>187</v>
      </c>
      <c r="D162" s="364"/>
      <c r="E162" s="365"/>
      <c r="F162" s="74">
        <f>F163</f>
        <v>0</v>
      </c>
      <c r="G162" s="83">
        <v>0</v>
      </c>
      <c r="H162" s="242">
        <v>0</v>
      </c>
      <c r="I162" s="242">
        <v>0</v>
      </c>
      <c r="J162" s="242">
        <v>0</v>
      </c>
    </row>
    <row r="163" spans="1:10" ht="21" customHeight="1">
      <c r="A163" s="366">
        <v>4241</v>
      </c>
      <c r="B163" s="366"/>
      <c r="C163" s="366" t="s">
        <v>188</v>
      </c>
      <c r="D163" s="366"/>
      <c r="E163" s="366"/>
      <c r="F163" s="71">
        <v>0</v>
      </c>
      <c r="G163" s="71">
        <v>0</v>
      </c>
      <c r="H163" s="220">
        <v>0</v>
      </c>
      <c r="I163" s="220">
        <v>0</v>
      </c>
      <c r="J163" s="220">
        <v>0</v>
      </c>
    </row>
    <row r="164" spans="1:10" ht="24.75" customHeight="1">
      <c r="A164" s="378" t="s">
        <v>189</v>
      </c>
      <c r="B164" s="378"/>
      <c r="C164" s="378" t="s">
        <v>190</v>
      </c>
      <c r="D164" s="378"/>
      <c r="E164" s="378"/>
      <c r="F164" s="61">
        <f>F165+F188+F198</f>
        <v>198447.75</v>
      </c>
      <c r="G164" s="61">
        <f>G165+G188+G198</f>
        <v>205585</v>
      </c>
      <c r="H164" s="237">
        <f>H165+H188+H198</f>
        <v>216200</v>
      </c>
      <c r="I164" s="237">
        <f>I165+I188+I198</f>
        <v>216200</v>
      </c>
      <c r="J164" s="237">
        <f>J165+J188+J198</f>
        <v>216200</v>
      </c>
    </row>
    <row r="165" spans="1:10" ht="25.5" customHeight="1">
      <c r="A165" s="388" t="s">
        <v>175</v>
      </c>
      <c r="B165" s="388"/>
      <c r="C165" s="388" t="s">
        <v>109</v>
      </c>
      <c r="D165" s="388"/>
      <c r="E165" s="388"/>
      <c r="F165" s="62">
        <f>F166</f>
        <v>143382.66</v>
      </c>
      <c r="G165" s="62">
        <f>G166</f>
        <v>153395</v>
      </c>
      <c r="H165" s="238">
        <f t="shared" ref="H165:J165" si="91">H166</f>
        <v>165200</v>
      </c>
      <c r="I165" s="238">
        <f t="shared" si="91"/>
        <v>165200</v>
      </c>
      <c r="J165" s="238">
        <f t="shared" si="91"/>
        <v>165200</v>
      </c>
    </row>
    <row r="166" spans="1:10" ht="20.25" customHeight="1">
      <c r="A166" s="359" t="s">
        <v>110</v>
      </c>
      <c r="B166" s="359"/>
      <c r="C166" s="359" t="s">
        <v>10</v>
      </c>
      <c r="D166" s="359"/>
      <c r="E166" s="359"/>
      <c r="F166" s="63">
        <f>F167+F176+F185</f>
        <v>143382.66</v>
      </c>
      <c r="G166" s="63">
        <f>G167+G176</f>
        <v>153395</v>
      </c>
      <c r="H166" s="63">
        <f>H167+H176</f>
        <v>165200</v>
      </c>
      <c r="I166" s="63">
        <f>I167+I176</f>
        <v>165200</v>
      </c>
      <c r="J166" s="63">
        <f t="shared" ref="J166" si="92">J167+J176</f>
        <v>165200</v>
      </c>
    </row>
    <row r="167" spans="1:10" ht="21" customHeight="1">
      <c r="A167" s="360">
        <v>31</v>
      </c>
      <c r="B167" s="360"/>
      <c r="C167" s="360" t="s">
        <v>11</v>
      </c>
      <c r="D167" s="360"/>
      <c r="E167" s="360"/>
      <c r="F167" s="64">
        <f>F168+F171+F173</f>
        <v>139669.11000000002</v>
      </c>
      <c r="G167" s="64">
        <f>G168+G171+G173</f>
        <v>146775</v>
      </c>
      <c r="H167" s="64">
        <f>H168+H171+H173</f>
        <v>159000</v>
      </c>
      <c r="I167" s="64">
        <f>I168+I171+I173</f>
        <v>159000</v>
      </c>
      <c r="J167" s="64">
        <f t="shared" ref="J167" si="93">J168+J171+J173</f>
        <v>159000</v>
      </c>
    </row>
    <row r="168" spans="1:10" ht="22.5" customHeight="1">
      <c r="A168" s="361">
        <v>311</v>
      </c>
      <c r="B168" s="361"/>
      <c r="C168" s="361" t="s">
        <v>183</v>
      </c>
      <c r="D168" s="361"/>
      <c r="E168" s="361"/>
      <c r="F168" s="73">
        <f>F169+F170</f>
        <v>115910.99</v>
      </c>
      <c r="G168" s="73">
        <f t="shared" ref="G168:H168" si="94">G169+G170</f>
        <v>119700</v>
      </c>
      <c r="H168" s="68">
        <f t="shared" si="94"/>
        <v>128000</v>
      </c>
      <c r="I168" s="68">
        <f t="shared" ref="I168" si="95">I169+I170</f>
        <v>128000</v>
      </c>
      <c r="J168" s="68">
        <f t="shared" ref="J168" si="96">J169+J170</f>
        <v>128000</v>
      </c>
    </row>
    <row r="169" spans="1:10">
      <c r="A169" s="351">
        <v>3111</v>
      </c>
      <c r="B169" s="352"/>
      <c r="C169" s="351" t="s">
        <v>165</v>
      </c>
      <c r="D169" s="353"/>
      <c r="E169" s="352"/>
      <c r="F169" s="71">
        <v>115910.99</v>
      </c>
      <c r="G169" s="72">
        <v>119000</v>
      </c>
      <c r="H169" s="223">
        <v>128000</v>
      </c>
      <c r="I169" s="223">
        <v>128000</v>
      </c>
      <c r="J169" s="223">
        <v>128000</v>
      </c>
    </row>
    <row r="170" spans="1:10" ht="16.5" customHeight="1">
      <c r="A170" s="136">
        <v>3113</v>
      </c>
      <c r="B170" s="136"/>
      <c r="C170" s="351" t="s">
        <v>263</v>
      </c>
      <c r="D170" s="353"/>
      <c r="E170" s="352"/>
      <c r="F170" s="71"/>
      <c r="G170" s="71">
        <v>700</v>
      </c>
      <c r="H170" s="220">
        <v>0</v>
      </c>
      <c r="I170" s="220">
        <v>0</v>
      </c>
      <c r="J170" s="220">
        <v>0</v>
      </c>
    </row>
    <row r="171" spans="1:10" ht="18" customHeight="1">
      <c r="A171" s="361">
        <v>312</v>
      </c>
      <c r="B171" s="361"/>
      <c r="C171" s="367" t="s">
        <v>166</v>
      </c>
      <c r="D171" s="367"/>
      <c r="E171" s="367"/>
      <c r="F171" s="175">
        <f>F172</f>
        <v>4629</v>
      </c>
      <c r="G171" s="175">
        <f>G172</f>
        <v>5130</v>
      </c>
      <c r="H171" s="243">
        <f t="shared" ref="H171:J171" si="97">H172</f>
        <v>7000</v>
      </c>
      <c r="I171" s="243">
        <f t="shared" si="97"/>
        <v>7000</v>
      </c>
      <c r="J171" s="243">
        <f t="shared" si="97"/>
        <v>7000</v>
      </c>
    </row>
    <row r="172" spans="1:10" ht="18" customHeight="1">
      <c r="A172" s="351">
        <v>3121</v>
      </c>
      <c r="B172" s="352"/>
      <c r="C172" s="366" t="s">
        <v>166</v>
      </c>
      <c r="D172" s="366"/>
      <c r="E172" s="366"/>
      <c r="F172" s="71">
        <v>4629</v>
      </c>
      <c r="G172" s="71">
        <v>5130</v>
      </c>
      <c r="H172" s="220">
        <v>7000</v>
      </c>
      <c r="I172" s="220">
        <v>7000</v>
      </c>
      <c r="J172" s="220">
        <v>7000</v>
      </c>
    </row>
    <row r="173" spans="1:10" ht="18" customHeight="1">
      <c r="A173" s="361">
        <v>313</v>
      </c>
      <c r="B173" s="361"/>
      <c r="C173" s="361" t="s">
        <v>169</v>
      </c>
      <c r="D173" s="361"/>
      <c r="E173" s="361"/>
      <c r="F173" s="73">
        <f>F174+F175</f>
        <v>19129.12</v>
      </c>
      <c r="G173" s="73">
        <f>G174</f>
        <v>21945</v>
      </c>
      <c r="H173" s="68">
        <f t="shared" ref="H173:J173" si="98">H174</f>
        <v>24000</v>
      </c>
      <c r="I173" s="68">
        <f t="shared" si="98"/>
        <v>24000</v>
      </c>
      <c r="J173" s="68">
        <f t="shared" si="98"/>
        <v>24000</v>
      </c>
    </row>
    <row r="174" spans="1:10" ht="21" customHeight="1">
      <c r="A174" s="351">
        <v>3132</v>
      </c>
      <c r="B174" s="352"/>
      <c r="C174" s="366" t="s">
        <v>170</v>
      </c>
      <c r="D174" s="366"/>
      <c r="E174" s="366"/>
      <c r="F174" s="71">
        <v>19120</v>
      </c>
      <c r="G174" s="71">
        <v>21945</v>
      </c>
      <c r="H174" s="220">
        <v>24000</v>
      </c>
      <c r="I174" s="220">
        <v>24000</v>
      </c>
      <c r="J174" s="220">
        <v>24000</v>
      </c>
    </row>
    <row r="175" spans="1:10" ht="25.5" customHeight="1">
      <c r="A175" s="118">
        <v>3133</v>
      </c>
      <c r="B175" s="119"/>
      <c r="C175" s="351" t="s">
        <v>243</v>
      </c>
      <c r="D175" s="353"/>
      <c r="E175" s="352"/>
      <c r="F175" s="71">
        <v>9.1199999999999992</v>
      </c>
      <c r="G175" s="71">
        <v>0</v>
      </c>
      <c r="H175" s="220"/>
      <c r="I175" s="220"/>
      <c r="J175" s="220"/>
    </row>
    <row r="176" spans="1:10" ht="18.75" customHeight="1">
      <c r="A176" s="379" t="s">
        <v>111</v>
      </c>
      <c r="B176" s="380"/>
      <c r="C176" s="379" t="s">
        <v>25</v>
      </c>
      <c r="D176" s="396"/>
      <c r="E176" s="380"/>
      <c r="F176" s="64">
        <f>F177+F181+F183</f>
        <v>3501.55</v>
      </c>
      <c r="G176" s="64">
        <f>G177+G181</f>
        <v>6620</v>
      </c>
      <c r="H176" s="64">
        <f>H177+H181+H183</f>
        <v>6200</v>
      </c>
      <c r="I176" s="64">
        <f>I177+I181+I183</f>
        <v>6200</v>
      </c>
      <c r="J176" s="64">
        <f t="shared" ref="J176" si="99">J177+J181</f>
        <v>6200</v>
      </c>
    </row>
    <row r="177" spans="1:10" ht="19.5" customHeight="1">
      <c r="A177" s="361">
        <v>321</v>
      </c>
      <c r="B177" s="361"/>
      <c r="C177" s="361" t="s">
        <v>113</v>
      </c>
      <c r="D177" s="361"/>
      <c r="E177" s="361"/>
      <c r="F177" s="73">
        <f>SUM(F178:F180)</f>
        <v>3128.55</v>
      </c>
      <c r="G177" s="73">
        <f>SUM(G178:G180)</f>
        <v>5120</v>
      </c>
      <c r="H177" s="68">
        <f t="shared" ref="H177" si="100">SUM(H178:H180)</f>
        <v>6200</v>
      </c>
      <c r="I177" s="68">
        <f t="shared" ref="I177" si="101">SUM(I178:I180)</f>
        <v>6200</v>
      </c>
      <c r="J177" s="68">
        <f t="shared" ref="J177" si="102">SUM(J178:J180)</f>
        <v>6200</v>
      </c>
    </row>
    <row r="178" spans="1:10">
      <c r="A178" s="351">
        <v>3211</v>
      </c>
      <c r="B178" s="352"/>
      <c r="C178" s="366" t="s">
        <v>115</v>
      </c>
      <c r="D178" s="366"/>
      <c r="E178" s="366"/>
      <c r="F178" s="71">
        <v>661</v>
      </c>
      <c r="G178" s="71">
        <v>1600</v>
      </c>
      <c r="H178" s="220">
        <v>1200</v>
      </c>
      <c r="I178" s="220">
        <v>1200</v>
      </c>
      <c r="J178" s="220">
        <v>1200</v>
      </c>
    </row>
    <row r="179" spans="1:10" ht="21" customHeight="1">
      <c r="A179" s="351">
        <v>3212</v>
      </c>
      <c r="B179" s="352"/>
      <c r="C179" s="366" t="s">
        <v>171</v>
      </c>
      <c r="D179" s="366"/>
      <c r="E179" s="366"/>
      <c r="F179" s="71">
        <v>2467.5500000000002</v>
      </c>
      <c r="G179" s="71">
        <v>3520</v>
      </c>
      <c r="H179" s="220">
        <v>4000</v>
      </c>
      <c r="I179" s="220">
        <v>4000</v>
      </c>
      <c r="J179" s="220">
        <v>4000</v>
      </c>
    </row>
    <row r="180" spans="1:10" ht="21" customHeight="1">
      <c r="A180" s="351">
        <v>3213</v>
      </c>
      <c r="B180" s="352"/>
      <c r="C180" s="366" t="s">
        <v>117</v>
      </c>
      <c r="D180" s="366"/>
      <c r="E180" s="366"/>
      <c r="F180" s="85">
        <v>0</v>
      </c>
      <c r="G180" s="71">
        <v>0</v>
      </c>
      <c r="H180" s="223">
        <v>1000</v>
      </c>
      <c r="I180" s="223">
        <v>1000</v>
      </c>
      <c r="J180" s="223">
        <v>1000</v>
      </c>
    </row>
    <row r="181" spans="1:10">
      <c r="A181" s="364" t="s">
        <v>130</v>
      </c>
      <c r="B181" s="365"/>
      <c r="C181" s="363" t="s">
        <v>131</v>
      </c>
      <c r="D181" s="364"/>
      <c r="E181" s="365"/>
      <c r="F181" s="86">
        <f>F182</f>
        <v>0</v>
      </c>
      <c r="G181" s="74">
        <f>G182</f>
        <v>1500</v>
      </c>
      <c r="H181" s="239">
        <f t="shared" ref="H181:J181" si="103">H182</f>
        <v>0</v>
      </c>
      <c r="I181" s="239">
        <f t="shared" si="103"/>
        <v>0</v>
      </c>
      <c r="J181" s="239">
        <f t="shared" si="103"/>
        <v>0</v>
      </c>
    </row>
    <row r="182" spans="1:10" ht="18.75" customHeight="1">
      <c r="A182" s="351">
        <v>3236</v>
      </c>
      <c r="B182" s="352"/>
      <c r="C182" s="366" t="s">
        <v>140</v>
      </c>
      <c r="D182" s="366"/>
      <c r="E182" s="366"/>
      <c r="F182" s="71">
        <v>0</v>
      </c>
      <c r="G182" s="71">
        <v>1500</v>
      </c>
      <c r="H182" s="220">
        <v>0</v>
      </c>
      <c r="I182" s="220">
        <v>0</v>
      </c>
      <c r="J182" s="220">
        <v>0</v>
      </c>
    </row>
    <row r="183" spans="1:10" ht="19.5" customHeight="1">
      <c r="A183" s="361">
        <v>329</v>
      </c>
      <c r="B183" s="361"/>
      <c r="C183" s="361" t="s">
        <v>148</v>
      </c>
      <c r="D183" s="361"/>
      <c r="E183" s="361"/>
      <c r="F183" s="73">
        <v>373</v>
      </c>
      <c r="G183" s="73">
        <f>SUM(G184:G187)</f>
        <v>0</v>
      </c>
      <c r="H183" s="68">
        <f>SUM(H184:H187)</f>
        <v>0</v>
      </c>
      <c r="I183" s="68">
        <f>SUM(I184:I187)</f>
        <v>0</v>
      </c>
      <c r="J183" s="68">
        <f>SUM(J184:J187)</f>
        <v>0</v>
      </c>
    </row>
    <row r="184" spans="1:10">
      <c r="A184" s="351">
        <v>3296</v>
      </c>
      <c r="B184" s="352"/>
      <c r="C184" s="366" t="s">
        <v>239</v>
      </c>
      <c r="D184" s="366"/>
      <c r="E184" s="366"/>
      <c r="F184" s="71">
        <v>373.28</v>
      </c>
      <c r="G184" s="71">
        <v>0</v>
      </c>
      <c r="H184" s="220">
        <v>0</v>
      </c>
      <c r="I184" s="220">
        <v>0</v>
      </c>
      <c r="J184" s="220">
        <v>0</v>
      </c>
    </row>
    <row r="185" spans="1:10" ht="21" customHeight="1">
      <c r="A185" s="360">
        <v>34</v>
      </c>
      <c r="B185" s="360"/>
      <c r="C185" s="360" t="s">
        <v>97</v>
      </c>
      <c r="D185" s="360"/>
      <c r="E185" s="360"/>
      <c r="F185" s="64">
        <v>212</v>
      </c>
      <c r="G185" s="64">
        <v>0</v>
      </c>
      <c r="H185" s="64">
        <f t="shared" ref="H185" si="104">H186+H188+H190</f>
        <v>0</v>
      </c>
      <c r="I185" s="64">
        <f t="shared" ref="I185" si="105">I186+I188+I190</f>
        <v>0</v>
      </c>
      <c r="J185" s="64">
        <f t="shared" ref="J185" si="106">J186+J188+J190</f>
        <v>0</v>
      </c>
    </row>
    <row r="186" spans="1:10" ht="19.5" customHeight="1">
      <c r="A186" s="361">
        <v>343</v>
      </c>
      <c r="B186" s="361"/>
      <c r="C186" s="361" t="s">
        <v>97</v>
      </c>
      <c r="D186" s="361"/>
      <c r="E186" s="361"/>
      <c r="F186" s="73">
        <v>212</v>
      </c>
      <c r="G186" s="73">
        <v>0</v>
      </c>
      <c r="H186" s="68">
        <f>SUM(H187:H188)</f>
        <v>0</v>
      </c>
      <c r="I186" s="68">
        <f>SUM(I187:I188)</f>
        <v>0</v>
      </c>
      <c r="J186" s="68">
        <f>SUM(J187:J188)</f>
        <v>0</v>
      </c>
    </row>
    <row r="187" spans="1:10" ht="21" customHeight="1">
      <c r="A187" s="351">
        <v>343</v>
      </c>
      <c r="B187" s="352"/>
      <c r="C187" s="366" t="s">
        <v>240</v>
      </c>
      <c r="D187" s="366"/>
      <c r="E187" s="366"/>
      <c r="F187" s="85">
        <v>212</v>
      </c>
      <c r="G187" s="71">
        <v>0</v>
      </c>
      <c r="H187" s="223">
        <v>0</v>
      </c>
      <c r="I187" s="223">
        <v>0</v>
      </c>
      <c r="J187" s="223">
        <v>0</v>
      </c>
    </row>
    <row r="188" spans="1:10" ht="22.5" customHeight="1">
      <c r="A188" s="388" t="s">
        <v>221</v>
      </c>
      <c r="B188" s="388"/>
      <c r="C188" s="388" t="s">
        <v>222</v>
      </c>
      <c r="D188" s="388"/>
      <c r="E188" s="388"/>
      <c r="F188" s="62">
        <f>SUM(F189+F193)</f>
        <v>943</v>
      </c>
      <c r="G188" s="62">
        <f t="shared" ref="G188:H188" si="107">SUM(G189+G193)</f>
        <v>1090</v>
      </c>
      <c r="H188" s="238">
        <f t="shared" si="107"/>
        <v>0</v>
      </c>
      <c r="I188" s="238">
        <f t="shared" ref="I188" si="108">SUM(I189+I193)</f>
        <v>0</v>
      </c>
      <c r="J188" s="238">
        <f t="shared" ref="J188" si="109">SUM(J189+J193)</f>
        <v>0</v>
      </c>
    </row>
    <row r="189" spans="1:10" ht="22.5" customHeight="1">
      <c r="A189" s="359" t="s">
        <v>110</v>
      </c>
      <c r="B189" s="359"/>
      <c r="C189" s="359" t="s">
        <v>10</v>
      </c>
      <c r="D189" s="359"/>
      <c r="E189" s="359"/>
      <c r="F189" s="63">
        <v>943</v>
      </c>
      <c r="G189" s="63">
        <f>G190</f>
        <v>0</v>
      </c>
      <c r="H189" s="63">
        <f t="shared" ref="H189:J191" si="110">H190</f>
        <v>0</v>
      </c>
      <c r="I189" s="63">
        <f t="shared" si="110"/>
        <v>0</v>
      </c>
      <c r="J189" s="63">
        <f t="shared" si="110"/>
        <v>0</v>
      </c>
    </row>
    <row r="190" spans="1:10" ht="22.5" customHeight="1">
      <c r="A190" s="360" t="s">
        <v>111</v>
      </c>
      <c r="B190" s="360"/>
      <c r="C190" s="360" t="s">
        <v>25</v>
      </c>
      <c r="D190" s="360"/>
      <c r="E190" s="360"/>
      <c r="F190" s="64">
        <v>943</v>
      </c>
      <c r="G190" s="64">
        <f>G191</f>
        <v>0</v>
      </c>
      <c r="H190" s="64">
        <f t="shared" si="110"/>
        <v>0</v>
      </c>
      <c r="I190" s="64">
        <f t="shared" si="110"/>
        <v>0</v>
      </c>
      <c r="J190" s="64">
        <f t="shared" si="110"/>
        <v>0</v>
      </c>
    </row>
    <row r="191" spans="1:10" ht="22.5" customHeight="1">
      <c r="A191" s="361" t="s">
        <v>118</v>
      </c>
      <c r="B191" s="361"/>
      <c r="C191" s="361" t="s">
        <v>119</v>
      </c>
      <c r="D191" s="361"/>
      <c r="E191" s="361"/>
      <c r="F191" s="73">
        <v>943</v>
      </c>
      <c r="G191" s="73">
        <f>G192</f>
        <v>0</v>
      </c>
      <c r="H191" s="68">
        <f t="shared" si="110"/>
        <v>0</v>
      </c>
      <c r="I191" s="68">
        <f t="shared" si="110"/>
        <v>0</v>
      </c>
      <c r="J191" s="68">
        <f t="shared" si="110"/>
        <v>0</v>
      </c>
    </row>
    <row r="192" spans="1:10" ht="22.5" customHeight="1">
      <c r="A192" s="351">
        <v>3222</v>
      </c>
      <c r="B192" s="352"/>
      <c r="C192" s="351" t="s">
        <v>122</v>
      </c>
      <c r="D192" s="353"/>
      <c r="E192" s="352"/>
      <c r="F192" s="71">
        <v>943.22</v>
      </c>
      <c r="G192" s="72">
        <v>0</v>
      </c>
      <c r="H192" s="223">
        <v>0</v>
      </c>
      <c r="I192" s="223">
        <v>0</v>
      </c>
      <c r="J192" s="223">
        <v>0</v>
      </c>
    </row>
    <row r="193" spans="1:10" ht="22.5" customHeight="1">
      <c r="A193" s="340">
        <v>4</v>
      </c>
      <c r="B193" s="341"/>
      <c r="C193" s="340" t="s">
        <v>224</v>
      </c>
      <c r="D193" s="342"/>
      <c r="E193" s="341"/>
      <c r="F193" s="63">
        <f>F194</f>
        <v>0</v>
      </c>
      <c r="G193" s="63">
        <f>G194</f>
        <v>1090</v>
      </c>
      <c r="H193" s="63">
        <v>0</v>
      </c>
      <c r="I193" s="63">
        <v>0</v>
      </c>
      <c r="J193" s="63">
        <v>0</v>
      </c>
    </row>
    <row r="194" spans="1:10" ht="22.5" customHeight="1">
      <c r="A194" s="343">
        <v>42</v>
      </c>
      <c r="B194" s="344"/>
      <c r="C194" s="343" t="s">
        <v>35</v>
      </c>
      <c r="D194" s="345"/>
      <c r="E194" s="344"/>
      <c r="F194" s="64">
        <f>SUM(F195)</f>
        <v>0</v>
      </c>
      <c r="G194" s="64">
        <f>SUM(G195)</f>
        <v>1090</v>
      </c>
      <c r="H194" s="64">
        <v>0</v>
      </c>
      <c r="I194" s="64">
        <v>0</v>
      </c>
      <c r="J194" s="64">
        <v>0</v>
      </c>
    </row>
    <row r="195" spans="1:10" ht="22.5" customHeight="1">
      <c r="A195" s="346">
        <v>422</v>
      </c>
      <c r="B195" s="347"/>
      <c r="C195" s="348" t="s">
        <v>214</v>
      </c>
      <c r="D195" s="349"/>
      <c r="E195" s="350"/>
      <c r="F195" s="74">
        <f>SUM(F196:F196)</f>
        <v>0</v>
      </c>
      <c r="G195" s="74">
        <f>SUM(G196:G196)</f>
        <v>1090</v>
      </c>
      <c r="H195" s="239">
        <v>0</v>
      </c>
      <c r="I195" s="239">
        <v>0</v>
      </c>
      <c r="J195" s="239">
        <v>0</v>
      </c>
    </row>
    <row r="196" spans="1:10" ht="22.5" customHeight="1">
      <c r="A196" s="351">
        <v>4227</v>
      </c>
      <c r="B196" s="352"/>
      <c r="C196" s="351" t="s">
        <v>218</v>
      </c>
      <c r="D196" s="353"/>
      <c r="E196" s="352"/>
      <c r="F196" s="71">
        <v>0</v>
      </c>
      <c r="G196" s="72">
        <v>1090</v>
      </c>
      <c r="H196" s="223">
        <v>0</v>
      </c>
      <c r="I196" s="223">
        <v>0</v>
      </c>
      <c r="J196" s="223">
        <v>0</v>
      </c>
    </row>
    <row r="197" spans="1:10" ht="22.5" customHeight="1">
      <c r="A197" s="123"/>
      <c r="B197" s="124"/>
      <c r="C197" s="123"/>
      <c r="D197" s="125"/>
      <c r="E197" s="124"/>
      <c r="F197" s="71"/>
      <c r="G197" s="72"/>
      <c r="H197" s="223"/>
      <c r="I197" s="223"/>
      <c r="J197" s="223"/>
    </row>
    <row r="198" spans="1:10" ht="22.5" customHeight="1">
      <c r="A198" s="403" t="s">
        <v>181</v>
      </c>
      <c r="B198" s="404"/>
      <c r="C198" s="403" t="s">
        <v>191</v>
      </c>
      <c r="D198" s="405"/>
      <c r="E198" s="404"/>
      <c r="F198" s="62">
        <f>F199+F217</f>
        <v>54122.090000000004</v>
      </c>
      <c r="G198" s="62">
        <f>G199+G217</f>
        <v>51100</v>
      </c>
      <c r="H198" s="238">
        <f t="shared" ref="H198:J199" si="111">H199</f>
        <v>51000</v>
      </c>
      <c r="I198" s="238">
        <f t="shared" si="111"/>
        <v>51000</v>
      </c>
      <c r="J198" s="238">
        <f t="shared" si="111"/>
        <v>51000</v>
      </c>
    </row>
    <row r="199" spans="1:10" ht="20.25" customHeight="1">
      <c r="A199" s="397" t="s">
        <v>110</v>
      </c>
      <c r="B199" s="398"/>
      <c r="C199" s="397" t="s">
        <v>10</v>
      </c>
      <c r="D199" s="399"/>
      <c r="E199" s="398"/>
      <c r="F199" s="63">
        <f>F200</f>
        <v>50470.450000000004</v>
      </c>
      <c r="G199" s="63">
        <f>G200</f>
        <v>50000</v>
      </c>
      <c r="H199" s="63">
        <f t="shared" si="111"/>
        <v>51000</v>
      </c>
      <c r="I199" s="63">
        <f t="shared" si="111"/>
        <v>51000</v>
      </c>
      <c r="J199" s="63">
        <f t="shared" si="111"/>
        <v>51000</v>
      </c>
    </row>
    <row r="200" spans="1:10" ht="18.75" customHeight="1">
      <c r="A200" s="379" t="s">
        <v>111</v>
      </c>
      <c r="B200" s="380"/>
      <c r="C200" s="379" t="s">
        <v>25</v>
      </c>
      <c r="D200" s="396"/>
      <c r="E200" s="380"/>
      <c r="F200" s="64">
        <f>F201+F208+F214</f>
        <v>50470.450000000004</v>
      </c>
      <c r="G200" s="64">
        <f>G201+G208+G214</f>
        <v>50000</v>
      </c>
      <c r="H200" s="64">
        <f t="shared" ref="H200" si="112">H201+H208+H214</f>
        <v>51000</v>
      </c>
      <c r="I200" s="64">
        <f t="shared" ref="I200" si="113">I201+I208+I214</f>
        <v>51000</v>
      </c>
      <c r="J200" s="64">
        <f t="shared" ref="J200" si="114">J201+J208+J214</f>
        <v>51000</v>
      </c>
    </row>
    <row r="201" spans="1:10" ht="20.25" customHeight="1">
      <c r="A201" s="354" t="s">
        <v>118</v>
      </c>
      <c r="B201" s="355"/>
      <c r="C201" s="356" t="s">
        <v>119</v>
      </c>
      <c r="D201" s="355"/>
      <c r="E201" s="357"/>
      <c r="F201" s="74">
        <f>SUM(F202:F207)</f>
        <v>45809.890000000007</v>
      </c>
      <c r="G201" s="74">
        <f>SUM(G202:G207)</f>
        <v>45600</v>
      </c>
      <c r="H201" s="239">
        <f t="shared" ref="H201" si="115">SUM(H202:H207)</f>
        <v>49600</v>
      </c>
      <c r="I201" s="239">
        <f t="shared" ref="I201" si="116">SUM(I202:I207)</f>
        <v>49600</v>
      </c>
      <c r="J201" s="239">
        <f t="shared" ref="J201" si="117">SUM(J202:J207)</f>
        <v>49600</v>
      </c>
    </row>
    <row r="202" spans="1:10" ht="20.25" customHeight="1">
      <c r="A202" s="351" t="s">
        <v>120</v>
      </c>
      <c r="B202" s="352"/>
      <c r="C202" s="351" t="s">
        <v>121</v>
      </c>
      <c r="D202" s="353"/>
      <c r="E202" s="352"/>
      <c r="F202" s="71">
        <v>9138.52</v>
      </c>
      <c r="G202" s="71">
        <v>2500</v>
      </c>
      <c r="H202" s="220">
        <v>2000</v>
      </c>
      <c r="I202" s="220">
        <v>2000</v>
      </c>
      <c r="J202" s="220">
        <v>2000</v>
      </c>
    </row>
    <row r="203" spans="1:10" ht="19.5" customHeight="1">
      <c r="A203" s="351">
        <v>3222</v>
      </c>
      <c r="B203" s="352"/>
      <c r="C203" s="351" t="s">
        <v>122</v>
      </c>
      <c r="D203" s="353"/>
      <c r="E203" s="352"/>
      <c r="F203" s="71">
        <v>32500</v>
      </c>
      <c r="G203" s="71">
        <v>40000</v>
      </c>
      <c r="H203" s="220">
        <v>45800</v>
      </c>
      <c r="I203" s="220">
        <v>45800</v>
      </c>
      <c r="J203" s="220">
        <v>45800</v>
      </c>
    </row>
    <row r="204" spans="1:10" ht="19.5" customHeight="1">
      <c r="A204" s="351">
        <v>3223</v>
      </c>
      <c r="B204" s="352"/>
      <c r="C204" s="351" t="s">
        <v>124</v>
      </c>
      <c r="D204" s="353"/>
      <c r="E204" s="352"/>
      <c r="F204" s="71">
        <v>8.3699999999999992</v>
      </c>
      <c r="G204" s="72">
        <v>0</v>
      </c>
      <c r="H204" s="223">
        <v>0</v>
      </c>
      <c r="I204" s="223">
        <v>0</v>
      </c>
      <c r="J204" s="223">
        <v>0</v>
      </c>
    </row>
    <row r="205" spans="1:10" ht="19.5" customHeight="1">
      <c r="A205" s="118">
        <v>3224</v>
      </c>
      <c r="B205" s="119"/>
      <c r="C205" s="351" t="s">
        <v>244</v>
      </c>
      <c r="D205" s="353"/>
      <c r="E205" s="352"/>
      <c r="F205" s="71">
        <v>642</v>
      </c>
      <c r="G205" s="72">
        <v>1500</v>
      </c>
      <c r="H205" s="223">
        <v>500</v>
      </c>
      <c r="I205" s="223">
        <v>500</v>
      </c>
      <c r="J205" s="223">
        <v>500</v>
      </c>
    </row>
    <row r="206" spans="1:10" ht="18.75" customHeight="1">
      <c r="A206" s="351">
        <v>3225</v>
      </c>
      <c r="B206" s="352"/>
      <c r="C206" s="351" t="s">
        <v>192</v>
      </c>
      <c r="D206" s="353"/>
      <c r="E206" s="352"/>
      <c r="F206" s="71">
        <v>3401</v>
      </c>
      <c r="G206" s="72">
        <v>1000</v>
      </c>
      <c r="H206" s="223">
        <v>800</v>
      </c>
      <c r="I206" s="223">
        <v>800</v>
      </c>
      <c r="J206" s="223">
        <v>800</v>
      </c>
    </row>
    <row r="207" spans="1:10" ht="25.5" customHeight="1">
      <c r="A207" s="351">
        <v>3227</v>
      </c>
      <c r="B207" s="352"/>
      <c r="C207" s="351" t="s">
        <v>264</v>
      </c>
      <c r="D207" s="353"/>
      <c r="E207" s="352"/>
      <c r="F207" s="71">
        <v>120</v>
      </c>
      <c r="G207" s="72">
        <v>600</v>
      </c>
      <c r="H207" s="223">
        <v>500</v>
      </c>
      <c r="I207" s="223">
        <v>500</v>
      </c>
      <c r="J207" s="223">
        <v>500</v>
      </c>
    </row>
    <row r="208" spans="1:10" ht="18.75" customHeight="1">
      <c r="A208" s="361" t="s">
        <v>130</v>
      </c>
      <c r="B208" s="362"/>
      <c r="C208" s="363" t="s">
        <v>131</v>
      </c>
      <c r="D208" s="364"/>
      <c r="E208" s="365"/>
      <c r="F208" s="74">
        <f>SUM(F209:F213)</f>
        <v>3286.14</v>
      </c>
      <c r="G208" s="74">
        <f>SUM(G209:G213)</f>
        <v>2100</v>
      </c>
      <c r="H208" s="239">
        <f t="shared" ref="H208" si="118">SUM(H209:H213)</f>
        <v>1400</v>
      </c>
      <c r="I208" s="239">
        <f t="shared" ref="I208" si="119">SUM(I209:I213)</f>
        <v>1400</v>
      </c>
      <c r="J208" s="239">
        <f t="shared" ref="J208" si="120">SUM(J209:J213)</f>
        <v>1400</v>
      </c>
    </row>
    <row r="209" spans="1:10" ht="18" customHeight="1">
      <c r="A209" s="351">
        <v>3232</v>
      </c>
      <c r="B209" s="352"/>
      <c r="C209" s="351" t="s">
        <v>184</v>
      </c>
      <c r="D209" s="353"/>
      <c r="E209" s="352"/>
      <c r="F209" s="71">
        <v>898.37</v>
      </c>
      <c r="G209" s="72">
        <v>1000</v>
      </c>
      <c r="H209" s="223">
        <v>800</v>
      </c>
      <c r="I209" s="223">
        <v>800</v>
      </c>
      <c r="J209" s="223">
        <v>800</v>
      </c>
    </row>
    <row r="210" spans="1:10" ht="15.75" customHeight="1">
      <c r="A210" s="351">
        <v>3233</v>
      </c>
      <c r="B210" s="352"/>
      <c r="C210" s="351" t="s">
        <v>193</v>
      </c>
      <c r="D210" s="353"/>
      <c r="E210" s="352"/>
      <c r="F210" s="71">
        <v>0</v>
      </c>
      <c r="G210" s="72">
        <v>0</v>
      </c>
      <c r="H210" s="223">
        <v>0</v>
      </c>
      <c r="I210" s="223">
        <v>0</v>
      </c>
      <c r="J210" s="223">
        <v>0</v>
      </c>
    </row>
    <row r="211" spans="1:10" ht="15" customHeight="1">
      <c r="A211" s="351">
        <v>3234</v>
      </c>
      <c r="B211" s="352"/>
      <c r="C211" s="366" t="s">
        <v>136</v>
      </c>
      <c r="D211" s="366"/>
      <c r="E211" s="366"/>
      <c r="F211" s="71">
        <v>1492.31</v>
      </c>
      <c r="G211" s="71">
        <v>0</v>
      </c>
      <c r="H211" s="220">
        <v>0</v>
      </c>
      <c r="I211" s="220">
        <v>0</v>
      </c>
      <c r="J211" s="220">
        <v>0</v>
      </c>
    </row>
    <row r="212" spans="1:10" ht="15.75" customHeight="1">
      <c r="A212" s="351" t="s">
        <v>139</v>
      </c>
      <c r="B212" s="352"/>
      <c r="C212" s="366" t="s">
        <v>167</v>
      </c>
      <c r="D212" s="366"/>
      <c r="E212" s="366"/>
      <c r="F212" s="71">
        <v>895.25</v>
      </c>
      <c r="G212" s="71">
        <v>1100</v>
      </c>
      <c r="H212" s="220">
        <v>600</v>
      </c>
      <c r="I212" s="220">
        <v>600</v>
      </c>
      <c r="J212" s="220">
        <v>600</v>
      </c>
    </row>
    <row r="213" spans="1:10" ht="14.25" customHeight="1">
      <c r="A213" s="351">
        <v>3239</v>
      </c>
      <c r="B213" s="352"/>
      <c r="C213" s="366" t="s">
        <v>146</v>
      </c>
      <c r="D213" s="366"/>
      <c r="E213" s="366"/>
      <c r="F213" s="71">
        <v>0.21</v>
      </c>
      <c r="G213" s="71">
        <v>0</v>
      </c>
      <c r="H213" s="220">
        <v>0</v>
      </c>
      <c r="I213" s="220">
        <v>0</v>
      </c>
      <c r="J213" s="220">
        <v>0</v>
      </c>
    </row>
    <row r="214" spans="1:10" ht="18" customHeight="1">
      <c r="A214" s="361" t="s">
        <v>147</v>
      </c>
      <c r="B214" s="361"/>
      <c r="C214" s="361" t="s">
        <v>148</v>
      </c>
      <c r="D214" s="361"/>
      <c r="E214" s="361"/>
      <c r="F214" s="73">
        <f>SUM(F215:F216)</f>
        <v>1374.42</v>
      </c>
      <c r="G214" s="73">
        <f>SUM(G215:G216)</f>
        <v>2300</v>
      </c>
      <c r="H214" s="68">
        <f t="shared" ref="H214" si="121">SUM(H215:H216)</f>
        <v>0</v>
      </c>
      <c r="I214" s="68">
        <f t="shared" ref="I214" si="122">SUM(I215:I216)</f>
        <v>0</v>
      </c>
      <c r="J214" s="68">
        <f t="shared" ref="J214" si="123">SUM(J215:J216)</f>
        <v>0</v>
      </c>
    </row>
    <row r="215" spans="1:10">
      <c r="A215" s="331">
        <v>3293</v>
      </c>
      <c r="B215" s="333"/>
      <c r="C215" s="358" t="s">
        <v>151</v>
      </c>
      <c r="D215" s="358"/>
      <c r="E215" s="358"/>
      <c r="F215" s="71">
        <v>1268.24</v>
      </c>
      <c r="G215" s="75">
        <v>2300</v>
      </c>
      <c r="H215" s="220">
        <v>0</v>
      </c>
      <c r="I215" s="220">
        <v>0</v>
      </c>
      <c r="J215" s="220">
        <v>0</v>
      </c>
    </row>
    <row r="216" spans="1:10">
      <c r="A216" s="331">
        <v>3299</v>
      </c>
      <c r="B216" s="333"/>
      <c r="C216" s="358" t="s">
        <v>148</v>
      </c>
      <c r="D216" s="358"/>
      <c r="E216" s="358"/>
      <c r="F216" s="71">
        <v>106.18</v>
      </c>
      <c r="G216" s="75">
        <v>0</v>
      </c>
      <c r="H216" s="220">
        <v>0</v>
      </c>
      <c r="I216" s="220">
        <v>0</v>
      </c>
      <c r="J216" s="220">
        <v>0</v>
      </c>
    </row>
    <row r="217" spans="1:10" ht="20.25" customHeight="1">
      <c r="A217" s="397">
        <v>4</v>
      </c>
      <c r="B217" s="398"/>
      <c r="C217" s="397" t="s">
        <v>12</v>
      </c>
      <c r="D217" s="399"/>
      <c r="E217" s="398"/>
      <c r="F217" s="63">
        <f>F218</f>
        <v>3651.64</v>
      </c>
      <c r="G217" s="63">
        <f t="shared" ref="G217:J217" si="124">G218</f>
        <v>1100</v>
      </c>
      <c r="H217" s="63">
        <f t="shared" si="124"/>
        <v>0</v>
      </c>
      <c r="I217" s="63">
        <f t="shared" si="124"/>
        <v>0</v>
      </c>
      <c r="J217" s="63">
        <f t="shared" si="124"/>
        <v>0</v>
      </c>
    </row>
    <row r="218" spans="1:10" ht="18.75" customHeight="1">
      <c r="A218" s="379">
        <v>42</v>
      </c>
      <c r="B218" s="380"/>
      <c r="C218" s="379" t="s">
        <v>214</v>
      </c>
      <c r="D218" s="396"/>
      <c r="E218" s="380"/>
      <c r="F218" s="64">
        <f>F219+F223</f>
        <v>3651.64</v>
      </c>
      <c r="G218" s="64">
        <f>G219+G223</f>
        <v>1100</v>
      </c>
      <c r="H218" s="64">
        <f t="shared" ref="H218" si="125">H219+H223</f>
        <v>0</v>
      </c>
      <c r="I218" s="64">
        <f t="shared" ref="I218" si="126">I219+I223</f>
        <v>0</v>
      </c>
      <c r="J218" s="64">
        <f t="shared" ref="J218" si="127">J219+J223</f>
        <v>0</v>
      </c>
    </row>
    <row r="219" spans="1:10" ht="20.25" customHeight="1">
      <c r="A219" s="354">
        <v>422</v>
      </c>
      <c r="B219" s="355"/>
      <c r="C219" s="356" t="s">
        <v>214</v>
      </c>
      <c r="D219" s="355"/>
      <c r="E219" s="357"/>
      <c r="F219" s="74">
        <f>SUM(F220:F221)</f>
        <v>3508</v>
      </c>
      <c r="G219" s="74">
        <f>SUM(G220:G222)</f>
        <v>1100</v>
      </c>
      <c r="H219" s="239">
        <f t="shared" ref="H219" si="128">SUM(H220:H221)</f>
        <v>0</v>
      </c>
      <c r="I219" s="239">
        <f t="shared" ref="I219" si="129">SUM(I220:I221)</f>
        <v>0</v>
      </c>
      <c r="J219" s="239">
        <f t="shared" ref="J219" si="130">SUM(J220:J221)</f>
        <v>0</v>
      </c>
    </row>
    <row r="220" spans="1:10">
      <c r="A220" s="121">
        <v>4221</v>
      </c>
      <c r="B220" s="122"/>
      <c r="C220" s="331" t="s">
        <v>215</v>
      </c>
      <c r="D220" s="332"/>
      <c r="E220" s="333"/>
      <c r="F220" s="71">
        <v>3262</v>
      </c>
      <c r="G220" s="75">
        <v>100</v>
      </c>
      <c r="H220" s="220"/>
      <c r="I220" s="220"/>
      <c r="J220" s="220"/>
    </row>
    <row r="221" spans="1:10">
      <c r="A221" s="121">
        <v>4222</v>
      </c>
      <c r="B221" s="122"/>
      <c r="C221" s="331" t="s">
        <v>245</v>
      </c>
      <c r="D221" s="332"/>
      <c r="E221" s="333"/>
      <c r="F221" s="71">
        <v>246</v>
      </c>
      <c r="G221" s="75"/>
      <c r="H221" s="220"/>
      <c r="I221" s="220"/>
      <c r="J221" s="220"/>
    </row>
    <row r="222" spans="1:10" ht="25.5" customHeight="1">
      <c r="A222" s="126">
        <v>4227</v>
      </c>
      <c r="B222" s="127"/>
      <c r="C222" s="331" t="s">
        <v>265</v>
      </c>
      <c r="D222" s="332"/>
      <c r="E222" s="333"/>
      <c r="F222" s="71">
        <v>0</v>
      </c>
      <c r="G222" s="75">
        <v>1000</v>
      </c>
      <c r="H222" s="220"/>
      <c r="I222" s="220"/>
      <c r="J222" s="220"/>
    </row>
    <row r="223" spans="1:10" s="96" customFormat="1" ht="23.25" customHeight="1">
      <c r="A223" s="176">
        <v>424</v>
      </c>
      <c r="B223" s="177"/>
      <c r="C223" s="178" t="s">
        <v>187</v>
      </c>
      <c r="D223" s="179"/>
      <c r="E223" s="180"/>
      <c r="F223" s="169">
        <v>143.63999999999999</v>
      </c>
      <c r="G223" s="181"/>
      <c r="H223" s="244"/>
      <c r="I223" s="244"/>
      <c r="J223" s="244"/>
    </row>
    <row r="224" spans="1:10">
      <c r="A224" s="331">
        <v>4241</v>
      </c>
      <c r="B224" s="333"/>
      <c r="C224" s="331" t="s">
        <v>246</v>
      </c>
      <c r="D224" s="332"/>
      <c r="E224" s="333"/>
      <c r="F224" s="71">
        <v>143.63999999999999</v>
      </c>
      <c r="G224" s="75"/>
      <c r="H224" s="220"/>
      <c r="I224" s="220"/>
      <c r="J224" s="220"/>
    </row>
    <row r="225" spans="1:10" s="141" customFormat="1" ht="33.75" customHeight="1">
      <c r="A225" s="410" t="s">
        <v>247</v>
      </c>
      <c r="B225" s="411"/>
      <c r="C225" s="410" t="s">
        <v>248</v>
      </c>
      <c r="D225" s="412"/>
      <c r="E225" s="411"/>
      <c r="F225" s="149">
        <f t="shared" ref="F225:G227" si="131">SUM(F226)</f>
        <v>3739.538124626717</v>
      </c>
      <c r="G225" s="149">
        <f t="shared" si="131"/>
        <v>3805</v>
      </c>
      <c r="H225" s="149">
        <f t="shared" ref="H225:J225" si="132">SUM(H226)</f>
        <v>0</v>
      </c>
      <c r="I225" s="149">
        <f t="shared" si="132"/>
        <v>0</v>
      </c>
      <c r="J225" s="149">
        <f t="shared" si="132"/>
        <v>0</v>
      </c>
    </row>
    <row r="226" spans="1:10" s="141" customFormat="1" ht="24" customHeight="1">
      <c r="A226" s="413" t="s">
        <v>175</v>
      </c>
      <c r="B226" s="414"/>
      <c r="C226" s="415" t="s">
        <v>249</v>
      </c>
      <c r="D226" s="416"/>
      <c r="E226" s="417"/>
      <c r="F226" s="150">
        <f t="shared" si="131"/>
        <v>3739.538124626717</v>
      </c>
      <c r="G226" s="150">
        <f t="shared" si="131"/>
        <v>3805</v>
      </c>
      <c r="H226" s="220">
        <v>0</v>
      </c>
      <c r="I226" s="220">
        <v>0</v>
      </c>
      <c r="J226" s="220">
        <v>0</v>
      </c>
    </row>
    <row r="227" spans="1:10" s="144" customFormat="1" ht="11.25" customHeight="1">
      <c r="A227" s="324" t="s">
        <v>110</v>
      </c>
      <c r="B227" s="326"/>
      <c r="C227" s="324" t="s">
        <v>10</v>
      </c>
      <c r="D227" s="325"/>
      <c r="E227" s="326"/>
      <c r="F227" s="150">
        <f t="shared" si="131"/>
        <v>3739.538124626717</v>
      </c>
      <c r="G227" s="150">
        <f t="shared" si="131"/>
        <v>3805</v>
      </c>
      <c r="H227" s="220">
        <v>0</v>
      </c>
      <c r="I227" s="220">
        <v>0</v>
      </c>
      <c r="J227" s="220">
        <v>0</v>
      </c>
    </row>
    <row r="228" spans="1:10" s="144" customFormat="1" ht="11.25" customHeight="1">
      <c r="A228" s="324" t="s">
        <v>111</v>
      </c>
      <c r="B228" s="326"/>
      <c r="C228" s="324" t="s">
        <v>25</v>
      </c>
      <c r="D228" s="325"/>
      <c r="E228" s="326"/>
      <c r="F228" s="150">
        <f>SUM(F229+F231+F233+F235)</f>
        <v>3739.538124626717</v>
      </c>
      <c r="G228" s="150">
        <f>SUM(G229+G231+G233+G235)</f>
        <v>3805</v>
      </c>
      <c r="H228" s="220">
        <v>0</v>
      </c>
      <c r="I228" s="220">
        <v>0</v>
      </c>
      <c r="J228" s="220">
        <v>0</v>
      </c>
    </row>
    <row r="229" spans="1:10" s="144" customFormat="1" ht="20.25" customHeight="1">
      <c r="A229" s="142">
        <v>321</v>
      </c>
      <c r="B229" s="143"/>
      <c r="C229" s="324" t="s">
        <v>113</v>
      </c>
      <c r="D229" s="325"/>
      <c r="E229" s="326"/>
      <c r="F229" s="150">
        <v>0</v>
      </c>
      <c r="G229" s="75">
        <v>10</v>
      </c>
      <c r="H229" s="220"/>
      <c r="I229" s="220"/>
      <c r="J229" s="220"/>
    </row>
    <row r="230" spans="1:10" s="144" customFormat="1" ht="18" customHeight="1">
      <c r="A230" s="182">
        <v>3214</v>
      </c>
      <c r="B230" s="183"/>
      <c r="C230" s="334" t="s">
        <v>266</v>
      </c>
      <c r="D230" s="335"/>
      <c r="E230" s="336"/>
      <c r="F230" s="150">
        <v>0</v>
      </c>
      <c r="G230" s="75">
        <v>10</v>
      </c>
      <c r="H230" s="78"/>
      <c r="I230" s="78"/>
      <c r="J230" s="78"/>
    </row>
    <row r="231" spans="1:10" s="144" customFormat="1" ht="22.5" customHeight="1">
      <c r="A231" s="324" t="s">
        <v>118</v>
      </c>
      <c r="B231" s="326"/>
      <c r="C231" s="324" t="s">
        <v>119</v>
      </c>
      <c r="D231" s="325"/>
      <c r="E231" s="326"/>
      <c r="F231" s="150">
        <v>1447.1391598646226</v>
      </c>
      <c r="G231" s="75">
        <v>1080</v>
      </c>
      <c r="H231" s="220">
        <v>0</v>
      </c>
      <c r="I231" s="220">
        <v>0</v>
      </c>
      <c r="J231" s="220">
        <v>0</v>
      </c>
    </row>
    <row r="232" spans="1:10" s="144" customFormat="1" ht="24" customHeight="1">
      <c r="A232" s="328" t="s">
        <v>120</v>
      </c>
      <c r="B232" s="329"/>
      <c r="C232" s="328" t="s">
        <v>121</v>
      </c>
      <c r="D232" s="409"/>
      <c r="E232" s="329"/>
      <c r="F232" s="150">
        <v>1447.1391598646226</v>
      </c>
      <c r="G232" s="75">
        <v>1080</v>
      </c>
      <c r="H232" s="220">
        <v>0</v>
      </c>
      <c r="I232" s="220">
        <v>0</v>
      </c>
      <c r="J232" s="220">
        <v>0</v>
      </c>
    </row>
    <row r="233" spans="1:10" s="144" customFormat="1" ht="12.75">
      <c r="A233" s="324" t="s">
        <v>130</v>
      </c>
      <c r="B233" s="326"/>
      <c r="C233" s="327" t="s">
        <v>131</v>
      </c>
      <c r="D233" s="327"/>
      <c r="E233" s="327"/>
      <c r="F233" s="150">
        <v>24.221912535669254</v>
      </c>
      <c r="G233" s="75">
        <v>130</v>
      </c>
      <c r="H233" s="220">
        <v>0</v>
      </c>
      <c r="I233" s="220">
        <v>0</v>
      </c>
      <c r="J233" s="220">
        <v>0</v>
      </c>
    </row>
    <row r="234" spans="1:10" s="144" customFormat="1" ht="12.75">
      <c r="A234" s="328" t="s">
        <v>145</v>
      </c>
      <c r="B234" s="329"/>
      <c r="C234" s="330" t="s">
        <v>146</v>
      </c>
      <c r="D234" s="330"/>
      <c r="E234" s="330"/>
      <c r="F234" s="150">
        <v>24.221912535669254</v>
      </c>
      <c r="G234" s="75">
        <v>130</v>
      </c>
      <c r="H234" s="220">
        <v>0</v>
      </c>
      <c r="I234" s="220">
        <v>0</v>
      </c>
      <c r="J234" s="220">
        <v>0</v>
      </c>
    </row>
    <row r="235" spans="1:10" s="144" customFormat="1" ht="12.75">
      <c r="A235" s="324" t="s">
        <v>147</v>
      </c>
      <c r="B235" s="326"/>
      <c r="C235" s="327" t="s">
        <v>148</v>
      </c>
      <c r="D235" s="327"/>
      <c r="E235" s="327"/>
      <c r="F235" s="150">
        <v>2268.1770522264251</v>
      </c>
      <c r="G235" s="75">
        <v>2585</v>
      </c>
      <c r="H235" s="220">
        <v>0</v>
      </c>
      <c r="I235" s="220">
        <v>0</v>
      </c>
      <c r="J235" s="220">
        <v>0</v>
      </c>
    </row>
    <row r="236" spans="1:10" s="144" customFormat="1" ht="25.5" customHeight="1">
      <c r="A236" s="328">
        <v>3291</v>
      </c>
      <c r="B236" s="329"/>
      <c r="C236" s="330" t="s">
        <v>250</v>
      </c>
      <c r="D236" s="330"/>
      <c r="E236" s="330"/>
      <c r="F236" s="150">
        <v>2004</v>
      </c>
      <c r="G236" s="75">
        <v>2005</v>
      </c>
      <c r="H236" s="220">
        <v>0</v>
      </c>
      <c r="I236" s="220">
        <v>0</v>
      </c>
      <c r="J236" s="220">
        <v>0</v>
      </c>
    </row>
    <row r="237" spans="1:10" s="144" customFormat="1" ht="12.75">
      <c r="A237" s="328">
        <v>3293</v>
      </c>
      <c r="B237" s="329"/>
      <c r="C237" s="330" t="s">
        <v>151</v>
      </c>
      <c r="D237" s="330"/>
      <c r="E237" s="330"/>
      <c r="F237" s="151">
        <v>263.57422523060586</v>
      </c>
      <c r="G237" s="75">
        <v>580</v>
      </c>
      <c r="H237" s="220">
        <v>0</v>
      </c>
      <c r="I237" s="220">
        <v>0</v>
      </c>
      <c r="J237" s="220">
        <v>0</v>
      </c>
    </row>
    <row r="238" spans="1:10" s="144" customFormat="1" ht="47.25" customHeight="1">
      <c r="A238" s="400" t="s">
        <v>194</v>
      </c>
      <c r="B238" s="401"/>
      <c r="C238" s="400" t="s">
        <v>251</v>
      </c>
      <c r="D238" s="402"/>
      <c r="E238" s="401"/>
      <c r="F238" s="61">
        <f>F240</f>
        <v>576</v>
      </c>
      <c r="G238" s="87">
        <f>G240+G244</f>
        <v>21234</v>
      </c>
      <c r="H238" s="245">
        <v>23236</v>
      </c>
      <c r="I238" s="245">
        <v>23236</v>
      </c>
      <c r="J238" s="245">
        <v>23236</v>
      </c>
    </row>
    <row r="239" spans="1:10" s="144" customFormat="1" ht="47.25" customHeight="1">
      <c r="A239" s="337" t="s">
        <v>175</v>
      </c>
      <c r="B239" s="338"/>
      <c r="C239" s="337" t="s">
        <v>109</v>
      </c>
      <c r="D239" s="339"/>
      <c r="E239" s="338"/>
      <c r="F239" s="152">
        <v>576</v>
      </c>
      <c r="G239" s="148">
        <f>G240</f>
        <v>0</v>
      </c>
      <c r="H239" s="246">
        <v>23236</v>
      </c>
      <c r="I239" s="246">
        <v>23236</v>
      </c>
      <c r="J239" s="246">
        <v>23236</v>
      </c>
    </row>
    <row r="240" spans="1:10" s="144" customFormat="1" ht="11.25" customHeight="1">
      <c r="A240" s="324" t="s">
        <v>110</v>
      </c>
      <c r="B240" s="326"/>
      <c r="C240" s="324" t="s">
        <v>10</v>
      </c>
      <c r="D240" s="325"/>
      <c r="E240" s="326"/>
      <c r="F240" s="150">
        <v>576</v>
      </c>
      <c r="G240" s="75">
        <v>0</v>
      </c>
      <c r="H240" s="220">
        <v>23236</v>
      </c>
      <c r="I240" s="220">
        <v>23236</v>
      </c>
      <c r="J240" s="220">
        <v>23236</v>
      </c>
    </row>
    <row r="241" spans="1:10" s="144" customFormat="1" ht="11.25" customHeight="1">
      <c r="A241" s="324" t="s">
        <v>111</v>
      </c>
      <c r="B241" s="326"/>
      <c r="C241" s="324" t="s">
        <v>25</v>
      </c>
      <c r="D241" s="325"/>
      <c r="E241" s="326"/>
      <c r="F241" s="150"/>
      <c r="G241" s="75">
        <v>0</v>
      </c>
      <c r="H241" s="220">
        <v>23236</v>
      </c>
      <c r="I241" s="220">
        <v>23236</v>
      </c>
      <c r="J241" s="220">
        <v>23236</v>
      </c>
    </row>
    <row r="242" spans="1:10" s="144" customFormat="1" ht="12.75">
      <c r="A242" s="324" t="s">
        <v>130</v>
      </c>
      <c r="B242" s="326"/>
      <c r="C242" s="327" t="s">
        <v>131</v>
      </c>
      <c r="D242" s="327"/>
      <c r="E242" s="327"/>
      <c r="F242" s="150">
        <v>576</v>
      </c>
      <c r="G242" s="75">
        <v>0</v>
      </c>
      <c r="H242" s="220">
        <v>23236</v>
      </c>
      <c r="I242" s="220">
        <v>23236</v>
      </c>
      <c r="J242" s="220">
        <v>23236</v>
      </c>
    </row>
    <row r="243" spans="1:10" s="144" customFormat="1" ht="20.25" customHeight="1">
      <c r="A243" s="328">
        <v>3232</v>
      </c>
      <c r="B243" s="329"/>
      <c r="C243" s="330" t="s">
        <v>252</v>
      </c>
      <c r="D243" s="330"/>
      <c r="E243" s="330"/>
      <c r="F243" s="150">
        <v>576</v>
      </c>
      <c r="G243" s="75">
        <v>0</v>
      </c>
      <c r="H243" s="220">
        <v>23236</v>
      </c>
      <c r="I243" s="220">
        <v>21236</v>
      </c>
      <c r="J243" s="220">
        <v>21236</v>
      </c>
    </row>
    <row r="244" spans="1:10" s="144" customFormat="1" ht="20.25" customHeight="1">
      <c r="A244" s="337" t="s">
        <v>267</v>
      </c>
      <c r="B244" s="338"/>
      <c r="C244" s="337" t="s">
        <v>268</v>
      </c>
      <c r="D244" s="339"/>
      <c r="E244" s="338"/>
      <c r="F244" s="152">
        <v>0</v>
      </c>
      <c r="G244" s="148">
        <v>21234</v>
      </c>
      <c r="H244" s="246">
        <f t="shared" ref="H244:J244" si="133">H245</f>
        <v>0</v>
      </c>
      <c r="I244" s="246">
        <f t="shared" si="133"/>
        <v>0</v>
      </c>
      <c r="J244" s="246">
        <f t="shared" si="133"/>
        <v>0</v>
      </c>
    </row>
    <row r="245" spans="1:10" s="144" customFormat="1" ht="11.25" customHeight="1">
      <c r="A245" s="324" t="s">
        <v>110</v>
      </c>
      <c r="B245" s="326"/>
      <c r="C245" s="324" t="s">
        <v>10</v>
      </c>
      <c r="D245" s="325"/>
      <c r="E245" s="326"/>
      <c r="F245" s="150">
        <v>0</v>
      </c>
      <c r="G245" s="75">
        <v>21234</v>
      </c>
      <c r="H245" s="220">
        <v>0</v>
      </c>
      <c r="I245" s="220">
        <v>0</v>
      </c>
      <c r="J245" s="220">
        <v>0</v>
      </c>
    </row>
    <row r="246" spans="1:10" s="144" customFormat="1" ht="11.25" customHeight="1">
      <c r="A246" s="324" t="s">
        <v>111</v>
      </c>
      <c r="B246" s="326"/>
      <c r="C246" s="324" t="s">
        <v>25</v>
      </c>
      <c r="D246" s="325"/>
      <c r="E246" s="326"/>
      <c r="F246" s="150">
        <v>0</v>
      </c>
      <c r="G246" s="75">
        <v>21234</v>
      </c>
      <c r="H246" s="220">
        <v>0</v>
      </c>
      <c r="I246" s="220">
        <v>0</v>
      </c>
      <c r="J246" s="220">
        <v>0</v>
      </c>
    </row>
    <row r="247" spans="1:10" s="144" customFormat="1" ht="12.75">
      <c r="A247" s="324" t="s">
        <v>130</v>
      </c>
      <c r="B247" s="326"/>
      <c r="C247" s="327" t="s">
        <v>131</v>
      </c>
      <c r="D247" s="327"/>
      <c r="E247" s="327"/>
      <c r="F247" s="150">
        <v>0</v>
      </c>
      <c r="G247" s="75">
        <v>21234</v>
      </c>
      <c r="H247" s="220">
        <v>0</v>
      </c>
      <c r="I247" s="220">
        <v>0</v>
      </c>
      <c r="J247" s="220">
        <v>0</v>
      </c>
    </row>
    <row r="248" spans="1:10" s="144" customFormat="1" ht="20.25" customHeight="1">
      <c r="A248" s="328">
        <v>3232</v>
      </c>
      <c r="B248" s="329"/>
      <c r="C248" s="330" t="s">
        <v>252</v>
      </c>
      <c r="D248" s="330"/>
      <c r="E248" s="330"/>
      <c r="F248" s="150">
        <v>0</v>
      </c>
      <c r="G248" s="75">
        <v>21234</v>
      </c>
      <c r="H248" s="220">
        <v>0</v>
      </c>
      <c r="I248" s="220">
        <v>0</v>
      </c>
      <c r="J248" s="220">
        <v>0</v>
      </c>
    </row>
    <row r="249" spans="1:10" s="144" customFormat="1" ht="20.25" hidden="1" customHeight="1">
      <c r="A249" s="145"/>
      <c r="B249" s="146"/>
      <c r="C249" s="145"/>
      <c r="D249" s="147"/>
      <c r="E249" s="146"/>
      <c r="F249" s="150"/>
      <c r="G249" s="185"/>
      <c r="H249" s="223"/>
      <c r="I249" s="223"/>
      <c r="J249" s="223"/>
    </row>
    <row r="250" spans="1:10" ht="27" customHeight="1">
      <c r="A250" s="400" t="s">
        <v>195</v>
      </c>
      <c r="B250" s="401"/>
      <c r="C250" s="400" t="s">
        <v>196</v>
      </c>
      <c r="D250" s="402"/>
      <c r="E250" s="401"/>
      <c r="F250" s="61">
        <f>F251</f>
        <v>15482.180000000002</v>
      </c>
      <c r="G250" s="87">
        <f>G251</f>
        <v>29930</v>
      </c>
      <c r="H250" s="245">
        <f t="shared" ref="H250:J250" si="134">H251</f>
        <v>30000</v>
      </c>
      <c r="I250" s="245">
        <f t="shared" si="134"/>
        <v>30000</v>
      </c>
      <c r="J250" s="245">
        <f t="shared" si="134"/>
        <v>30000</v>
      </c>
    </row>
    <row r="251" spans="1:10" ht="25.5" customHeight="1">
      <c r="A251" s="403" t="s">
        <v>175</v>
      </c>
      <c r="B251" s="404"/>
      <c r="C251" s="403" t="s">
        <v>109</v>
      </c>
      <c r="D251" s="405"/>
      <c r="E251" s="404"/>
      <c r="F251" s="62">
        <f>F252</f>
        <v>15482.180000000002</v>
      </c>
      <c r="G251" s="88">
        <f>G252</f>
        <v>29930</v>
      </c>
      <c r="H251" s="247">
        <f t="shared" ref="H251:J251" si="135">H252</f>
        <v>30000</v>
      </c>
      <c r="I251" s="247">
        <f t="shared" si="135"/>
        <v>30000</v>
      </c>
      <c r="J251" s="247">
        <f t="shared" si="135"/>
        <v>30000</v>
      </c>
    </row>
    <row r="252" spans="1:10" ht="19.5" customHeight="1">
      <c r="A252" s="397" t="s">
        <v>110</v>
      </c>
      <c r="B252" s="398"/>
      <c r="C252" s="397" t="s">
        <v>10</v>
      </c>
      <c r="D252" s="399"/>
      <c r="E252" s="398"/>
      <c r="F252" s="66">
        <f>F253+F261+F271</f>
        <v>15482.180000000002</v>
      </c>
      <c r="G252" s="66">
        <f>G253+G261+G271</f>
        <v>29930</v>
      </c>
      <c r="H252" s="66">
        <f t="shared" ref="H252" si="136">H253+H261</f>
        <v>30000</v>
      </c>
      <c r="I252" s="66">
        <f t="shared" ref="I252" si="137">I253+I261</f>
        <v>30000</v>
      </c>
      <c r="J252" s="66">
        <f t="shared" ref="J252" si="138">J253+J261</f>
        <v>30000</v>
      </c>
    </row>
    <row r="253" spans="1:10" ht="21" customHeight="1">
      <c r="A253" s="379">
        <v>31</v>
      </c>
      <c r="B253" s="380"/>
      <c r="C253" s="379" t="s">
        <v>11</v>
      </c>
      <c r="D253" s="396"/>
      <c r="E253" s="380"/>
      <c r="F253" s="67">
        <f>F254+F256+F258</f>
        <v>15293.180000000002</v>
      </c>
      <c r="G253" s="67">
        <f>G254+G256+G258</f>
        <v>27480</v>
      </c>
      <c r="H253" s="67">
        <f t="shared" ref="H253" si="139">H254+H256+H258</f>
        <v>28000</v>
      </c>
      <c r="I253" s="67">
        <f t="shared" ref="I253" si="140">I254+I256+I258</f>
        <v>28000</v>
      </c>
      <c r="J253" s="67">
        <f t="shared" ref="J253" si="141">J254+J256+J258</f>
        <v>28000</v>
      </c>
    </row>
    <row r="254" spans="1:10" ht="18.75" customHeight="1">
      <c r="A254" s="354">
        <v>311</v>
      </c>
      <c r="B254" s="357"/>
      <c r="C254" s="356" t="s">
        <v>183</v>
      </c>
      <c r="D254" s="355"/>
      <c r="E254" s="357"/>
      <c r="F254" s="73">
        <f>F255</f>
        <v>7366.93</v>
      </c>
      <c r="G254" s="83">
        <f>G255</f>
        <v>23400</v>
      </c>
      <c r="H254" s="242">
        <f t="shared" ref="H254:J254" si="142">H255</f>
        <v>22000</v>
      </c>
      <c r="I254" s="242">
        <f t="shared" si="142"/>
        <v>22000</v>
      </c>
      <c r="J254" s="242">
        <f t="shared" si="142"/>
        <v>22000</v>
      </c>
    </row>
    <row r="255" spans="1:10" ht="20.25" customHeight="1">
      <c r="A255" s="351">
        <v>3111</v>
      </c>
      <c r="B255" s="352"/>
      <c r="C255" s="351" t="s">
        <v>165</v>
      </c>
      <c r="D255" s="353"/>
      <c r="E255" s="352"/>
      <c r="F255" s="71">
        <v>7366.93</v>
      </c>
      <c r="G255" s="72">
        <v>23400</v>
      </c>
      <c r="H255" s="223">
        <v>22000</v>
      </c>
      <c r="I255" s="223">
        <v>22000</v>
      </c>
      <c r="J255" s="223">
        <v>22000</v>
      </c>
    </row>
    <row r="256" spans="1:10" ht="20.25" customHeight="1">
      <c r="A256" s="354">
        <v>312</v>
      </c>
      <c r="B256" s="355"/>
      <c r="C256" s="356" t="s">
        <v>166</v>
      </c>
      <c r="D256" s="355"/>
      <c r="E256" s="357"/>
      <c r="F256" s="74">
        <f>F257</f>
        <v>6709.06</v>
      </c>
      <c r="G256" s="91">
        <f>G257</f>
        <v>1080</v>
      </c>
      <c r="H256" s="239">
        <f t="shared" ref="H256:J256" si="143">H257</f>
        <v>2000</v>
      </c>
      <c r="I256" s="239">
        <f t="shared" si="143"/>
        <v>2000</v>
      </c>
      <c r="J256" s="239">
        <f t="shared" si="143"/>
        <v>2000</v>
      </c>
    </row>
    <row r="257" spans="1:10" ht="20.25" customHeight="1">
      <c r="A257" s="351">
        <v>3121</v>
      </c>
      <c r="B257" s="352"/>
      <c r="C257" s="351" t="s">
        <v>166</v>
      </c>
      <c r="D257" s="353"/>
      <c r="E257" s="352"/>
      <c r="F257" s="71">
        <v>6709.06</v>
      </c>
      <c r="G257" s="72">
        <v>1080</v>
      </c>
      <c r="H257" s="223">
        <v>2000</v>
      </c>
      <c r="I257" s="223">
        <v>2000</v>
      </c>
      <c r="J257" s="223">
        <v>2000</v>
      </c>
    </row>
    <row r="258" spans="1:10" ht="18.75" customHeight="1">
      <c r="A258" s="354">
        <v>313</v>
      </c>
      <c r="B258" s="392"/>
      <c r="C258" s="354" t="s">
        <v>169</v>
      </c>
      <c r="D258" s="355"/>
      <c r="E258" s="357"/>
      <c r="F258" s="90">
        <f>F259</f>
        <v>1217.19</v>
      </c>
      <c r="G258" s="74">
        <f>G259</f>
        <v>3000</v>
      </c>
      <c r="H258" s="239">
        <f t="shared" ref="H258:J258" si="144">H259</f>
        <v>4000</v>
      </c>
      <c r="I258" s="239">
        <f t="shared" si="144"/>
        <v>4000</v>
      </c>
      <c r="J258" s="239">
        <f t="shared" si="144"/>
        <v>4000</v>
      </c>
    </row>
    <row r="259" spans="1:10" ht="21" customHeight="1">
      <c r="A259" s="351">
        <v>3132</v>
      </c>
      <c r="B259" s="352"/>
      <c r="C259" s="351" t="s">
        <v>170</v>
      </c>
      <c r="D259" s="353"/>
      <c r="E259" s="352"/>
      <c r="F259" s="71">
        <v>1217.19</v>
      </c>
      <c r="G259" s="72">
        <v>3000</v>
      </c>
      <c r="H259" s="223">
        <v>4000</v>
      </c>
      <c r="I259" s="223">
        <v>4000</v>
      </c>
      <c r="J259" s="223">
        <v>4000</v>
      </c>
    </row>
    <row r="260" spans="1:10" ht="21" customHeight="1">
      <c r="A260" s="118">
        <v>3133</v>
      </c>
      <c r="B260" s="119"/>
      <c r="C260" s="351" t="s">
        <v>243</v>
      </c>
      <c r="D260" s="353"/>
      <c r="E260" s="352"/>
      <c r="F260" s="72">
        <v>4</v>
      </c>
      <c r="G260" s="72">
        <v>0</v>
      </c>
      <c r="H260" s="223"/>
      <c r="I260" s="223"/>
      <c r="J260" s="223"/>
    </row>
    <row r="261" spans="1:10" ht="18" customHeight="1">
      <c r="A261" s="379">
        <v>32</v>
      </c>
      <c r="B261" s="380"/>
      <c r="C261" s="379" t="s">
        <v>25</v>
      </c>
      <c r="D261" s="396"/>
      <c r="E261" s="380"/>
      <c r="F261" s="67">
        <f>F262+F265</f>
        <v>100</v>
      </c>
      <c r="G261" s="67">
        <f>G262+G265+G268</f>
        <v>2400</v>
      </c>
      <c r="H261" s="67">
        <f t="shared" ref="H261" si="145">H262+H265</f>
        <v>2000</v>
      </c>
      <c r="I261" s="67">
        <f t="shared" ref="I261" si="146">I262+I265</f>
        <v>2000</v>
      </c>
      <c r="J261" s="67">
        <f t="shared" ref="J261" si="147">J262+J265</f>
        <v>2000</v>
      </c>
    </row>
    <row r="262" spans="1:10" ht="20.25" customHeight="1">
      <c r="A262" s="354">
        <v>321</v>
      </c>
      <c r="B262" s="357"/>
      <c r="C262" s="356" t="s">
        <v>113</v>
      </c>
      <c r="D262" s="355"/>
      <c r="E262" s="357"/>
      <c r="F262" s="83">
        <f>SUM(F263:F264)</f>
        <v>100</v>
      </c>
      <c r="G262" s="83">
        <f>SUM(G263:G264)</f>
        <v>600</v>
      </c>
      <c r="H262" s="242">
        <f t="shared" ref="H262" si="148">SUM(H263:H264)</f>
        <v>2000</v>
      </c>
      <c r="I262" s="242">
        <f t="shared" ref="I262" si="149">SUM(I263:I264)</f>
        <v>2000</v>
      </c>
      <c r="J262" s="242">
        <f t="shared" ref="J262" si="150">SUM(J263:J264)</f>
        <v>2000</v>
      </c>
    </row>
    <row r="263" spans="1:10" ht="18.75" customHeight="1">
      <c r="A263" s="351">
        <v>3211</v>
      </c>
      <c r="B263" s="352"/>
      <c r="C263" s="351" t="s">
        <v>115</v>
      </c>
      <c r="D263" s="353"/>
      <c r="E263" s="352"/>
      <c r="F263" s="71">
        <v>0</v>
      </c>
      <c r="G263" s="72">
        <v>0</v>
      </c>
      <c r="H263" s="223">
        <v>1200</v>
      </c>
      <c r="I263" s="223">
        <v>1200</v>
      </c>
      <c r="J263" s="223">
        <v>1200</v>
      </c>
    </row>
    <row r="264" spans="1:10" ht="20.25" customHeight="1">
      <c r="A264" s="351">
        <v>3212</v>
      </c>
      <c r="B264" s="352"/>
      <c r="C264" s="351" t="s">
        <v>171</v>
      </c>
      <c r="D264" s="353"/>
      <c r="E264" s="352"/>
      <c r="F264" s="71">
        <v>100</v>
      </c>
      <c r="G264" s="72">
        <v>600</v>
      </c>
      <c r="H264" s="223">
        <v>800</v>
      </c>
      <c r="I264" s="223">
        <v>800</v>
      </c>
      <c r="J264" s="223">
        <v>800</v>
      </c>
    </row>
    <row r="265" spans="1:10" ht="21" customHeight="1">
      <c r="A265" s="354" t="s">
        <v>130</v>
      </c>
      <c r="B265" s="355"/>
      <c r="C265" s="356" t="s">
        <v>131</v>
      </c>
      <c r="D265" s="355"/>
      <c r="E265" s="357"/>
      <c r="F265" s="84">
        <f>F266</f>
        <v>0</v>
      </c>
      <c r="G265" s="74">
        <f>SUM(G266:G267)</f>
        <v>1500</v>
      </c>
      <c r="H265" s="239">
        <v>0</v>
      </c>
      <c r="I265" s="239">
        <v>0</v>
      </c>
      <c r="J265" s="239">
        <v>0</v>
      </c>
    </row>
    <row r="266" spans="1:10" ht="20.25" customHeight="1">
      <c r="A266" s="351">
        <v>3236</v>
      </c>
      <c r="B266" s="352"/>
      <c r="C266" s="351" t="s">
        <v>140</v>
      </c>
      <c r="D266" s="353"/>
      <c r="E266" s="352"/>
      <c r="F266" s="71">
        <v>0</v>
      </c>
      <c r="G266" s="72">
        <v>200</v>
      </c>
      <c r="H266" s="223">
        <v>0</v>
      </c>
      <c r="I266" s="223">
        <v>0</v>
      </c>
      <c r="J266" s="223">
        <v>0</v>
      </c>
    </row>
    <row r="267" spans="1:10" ht="20.25" customHeight="1">
      <c r="A267" s="123">
        <v>32373</v>
      </c>
      <c r="B267" s="124"/>
      <c r="C267" s="351" t="s">
        <v>225</v>
      </c>
      <c r="D267" s="353"/>
      <c r="E267" s="352"/>
      <c r="F267" s="72">
        <v>0</v>
      </c>
      <c r="G267" s="72">
        <v>1300</v>
      </c>
      <c r="H267" s="223"/>
      <c r="I267" s="223"/>
      <c r="J267" s="223"/>
    </row>
    <row r="268" spans="1:10" s="96" customFormat="1" ht="20.25" customHeight="1">
      <c r="A268" s="167">
        <v>329</v>
      </c>
      <c r="B268" s="168"/>
      <c r="C268" s="385" t="s">
        <v>148</v>
      </c>
      <c r="D268" s="386"/>
      <c r="E268" s="387"/>
      <c r="F268" s="184">
        <v>0</v>
      </c>
      <c r="G268" s="184">
        <v>300</v>
      </c>
      <c r="H268" s="248"/>
      <c r="I268" s="248"/>
      <c r="J268" s="248"/>
    </row>
    <row r="269" spans="1:10" ht="20.25" customHeight="1">
      <c r="A269" s="123">
        <v>3295</v>
      </c>
      <c r="B269" s="124"/>
      <c r="C269" s="351" t="s">
        <v>262</v>
      </c>
      <c r="D269" s="353"/>
      <c r="E269" s="352"/>
      <c r="F269" s="72">
        <v>0</v>
      </c>
      <c r="G269" s="72">
        <v>0</v>
      </c>
      <c r="H269" s="223"/>
      <c r="I269" s="223"/>
      <c r="J269" s="223"/>
    </row>
    <row r="270" spans="1:10" ht="20.25" customHeight="1">
      <c r="A270" s="123">
        <v>3296</v>
      </c>
      <c r="B270" s="124"/>
      <c r="C270" s="351" t="s">
        <v>239</v>
      </c>
      <c r="D270" s="353"/>
      <c r="E270" s="352"/>
      <c r="F270" s="72">
        <v>0</v>
      </c>
      <c r="G270" s="72">
        <v>300</v>
      </c>
      <c r="H270" s="223"/>
      <c r="I270" s="223"/>
      <c r="J270" s="223"/>
    </row>
    <row r="271" spans="1:10" s="96" customFormat="1" ht="20.25" customHeight="1">
      <c r="A271" s="153">
        <v>34</v>
      </c>
      <c r="B271" s="154"/>
      <c r="C271" s="406" t="s">
        <v>84</v>
      </c>
      <c r="D271" s="407"/>
      <c r="E271" s="408"/>
      <c r="F271" s="155">
        <v>89</v>
      </c>
      <c r="G271" s="155">
        <v>50</v>
      </c>
      <c r="H271" s="140"/>
      <c r="I271" s="140"/>
      <c r="J271" s="140"/>
    </row>
    <row r="272" spans="1:10" s="96" customFormat="1" ht="20.25" customHeight="1">
      <c r="A272" s="156">
        <v>343</v>
      </c>
      <c r="B272" s="157"/>
      <c r="C272" s="406" t="s">
        <v>97</v>
      </c>
      <c r="D272" s="407"/>
      <c r="E272" s="408"/>
      <c r="F272" s="155">
        <v>89</v>
      </c>
      <c r="G272" s="155">
        <v>50</v>
      </c>
      <c r="H272" s="140"/>
      <c r="I272" s="140"/>
      <c r="J272" s="140"/>
    </row>
    <row r="273" spans="1:10" ht="20.25" customHeight="1">
      <c r="A273" s="118">
        <v>3433</v>
      </c>
      <c r="B273" s="119"/>
      <c r="C273" s="351" t="s">
        <v>240</v>
      </c>
      <c r="D273" s="353"/>
      <c r="E273" s="352"/>
      <c r="F273" s="72">
        <v>89</v>
      </c>
      <c r="G273" s="72">
        <v>50</v>
      </c>
      <c r="H273" s="223"/>
      <c r="I273" s="223"/>
      <c r="J273" s="223"/>
    </row>
    <row r="274" spans="1:10" ht="25.5" customHeight="1">
      <c r="A274" s="400" t="s">
        <v>197</v>
      </c>
      <c r="B274" s="401"/>
      <c r="C274" s="400" t="s">
        <v>198</v>
      </c>
      <c r="D274" s="402"/>
      <c r="E274" s="401"/>
      <c r="F274" s="87">
        <f>F275+F290</f>
        <v>60262.81</v>
      </c>
      <c r="G274" s="87">
        <f>G275+G290</f>
        <v>95019</v>
      </c>
      <c r="H274" s="245">
        <f t="shared" ref="H274" si="151">H275+H290</f>
        <v>136800</v>
      </c>
      <c r="I274" s="245">
        <f t="shared" ref="I274" si="152">I275+I290</f>
        <v>136800</v>
      </c>
      <c r="J274" s="245">
        <f t="shared" ref="J274" si="153">J275+J290</f>
        <v>136800</v>
      </c>
    </row>
    <row r="275" spans="1:10" ht="25.5" customHeight="1">
      <c r="A275" s="403" t="s">
        <v>175</v>
      </c>
      <c r="B275" s="404"/>
      <c r="C275" s="403" t="s">
        <v>109</v>
      </c>
      <c r="D275" s="405"/>
      <c r="E275" s="404"/>
      <c r="F275" s="62">
        <f>F276</f>
        <v>16464.64</v>
      </c>
      <c r="G275" s="88">
        <f>G276</f>
        <v>58690</v>
      </c>
      <c r="H275" s="247">
        <f t="shared" ref="H275:J275" si="154">H276</f>
        <v>97300</v>
      </c>
      <c r="I275" s="247">
        <f t="shared" si="154"/>
        <v>97300</v>
      </c>
      <c r="J275" s="247">
        <f t="shared" si="154"/>
        <v>97300</v>
      </c>
    </row>
    <row r="276" spans="1:10" ht="21" customHeight="1">
      <c r="A276" s="397" t="s">
        <v>110</v>
      </c>
      <c r="B276" s="398"/>
      <c r="C276" s="397" t="s">
        <v>10</v>
      </c>
      <c r="D276" s="399"/>
      <c r="E276" s="398"/>
      <c r="F276" s="66">
        <f>F277+F284</f>
        <v>16464.64</v>
      </c>
      <c r="G276" s="66">
        <f>G277+G284</f>
        <v>58690</v>
      </c>
      <c r="H276" s="66">
        <f>H277+H284</f>
        <v>97300</v>
      </c>
      <c r="I276" s="66">
        <f>I277+I284</f>
        <v>97300</v>
      </c>
      <c r="J276" s="66">
        <f t="shared" ref="J276" si="155">J277+J284</f>
        <v>97300</v>
      </c>
    </row>
    <row r="277" spans="1:10" ht="21" customHeight="1">
      <c r="A277" s="379">
        <v>31</v>
      </c>
      <c r="B277" s="380"/>
      <c r="C277" s="379" t="s">
        <v>11</v>
      </c>
      <c r="D277" s="396"/>
      <c r="E277" s="380"/>
      <c r="F277" s="67">
        <f>F278+F280+F282</f>
        <v>15676.66</v>
      </c>
      <c r="G277" s="67">
        <f>G278+G280+G282</f>
        <v>54190</v>
      </c>
      <c r="H277" s="67">
        <f t="shared" ref="H277" si="156">H278+H280+H282</f>
        <v>95800</v>
      </c>
      <c r="I277" s="67">
        <f t="shared" ref="I277" si="157">I278+I280+I282</f>
        <v>95800</v>
      </c>
      <c r="J277" s="67">
        <f t="shared" ref="J277" si="158">J278+J280+J282</f>
        <v>95800</v>
      </c>
    </row>
    <row r="278" spans="1:10" ht="22.5" customHeight="1">
      <c r="A278" s="354">
        <v>311</v>
      </c>
      <c r="B278" s="357"/>
      <c r="C278" s="356" t="s">
        <v>183</v>
      </c>
      <c r="D278" s="355"/>
      <c r="E278" s="357"/>
      <c r="F278" s="73">
        <f>F279</f>
        <v>9057.2099999999991</v>
      </c>
      <c r="G278" s="83">
        <f>G279</f>
        <v>44800</v>
      </c>
      <c r="H278" s="242">
        <f t="shared" ref="H278:J278" si="159">H279</f>
        <v>79000</v>
      </c>
      <c r="I278" s="242">
        <f t="shared" si="159"/>
        <v>79000</v>
      </c>
      <c r="J278" s="242">
        <f t="shared" si="159"/>
        <v>79000</v>
      </c>
    </row>
    <row r="279" spans="1:10" ht="18.75" customHeight="1">
      <c r="A279" s="351">
        <v>3111</v>
      </c>
      <c r="B279" s="352"/>
      <c r="C279" s="351" t="s">
        <v>165</v>
      </c>
      <c r="D279" s="353"/>
      <c r="E279" s="352"/>
      <c r="F279" s="71">
        <v>9057.2099999999991</v>
      </c>
      <c r="G279" s="72">
        <v>44800</v>
      </c>
      <c r="H279" s="223">
        <v>79000</v>
      </c>
      <c r="I279" s="223">
        <v>79000</v>
      </c>
      <c r="J279" s="223">
        <v>79000</v>
      </c>
    </row>
    <row r="280" spans="1:10" ht="23.25" customHeight="1">
      <c r="A280" s="354">
        <v>312</v>
      </c>
      <c r="B280" s="392"/>
      <c r="C280" s="354" t="s">
        <v>166</v>
      </c>
      <c r="D280" s="355"/>
      <c r="E280" s="355"/>
      <c r="F280" s="74">
        <f>F281</f>
        <v>4483.5200000000004</v>
      </c>
      <c r="G280" s="89">
        <f>G281</f>
        <v>6000</v>
      </c>
      <c r="H280" s="249">
        <f t="shared" ref="H280:J280" si="160">H281</f>
        <v>5000</v>
      </c>
      <c r="I280" s="249">
        <f t="shared" si="160"/>
        <v>5000</v>
      </c>
      <c r="J280" s="249">
        <f t="shared" si="160"/>
        <v>5000</v>
      </c>
    </row>
    <row r="281" spans="1:10" ht="18.75" customHeight="1">
      <c r="A281" s="351">
        <v>3121</v>
      </c>
      <c r="B281" s="352"/>
      <c r="C281" s="366" t="s">
        <v>166</v>
      </c>
      <c r="D281" s="366"/>
      <c r="E281" s="366"/>
      <c r="F281" s="71">
        <v>4483.5200000000004</v>
      </c>
      <c r="G281" s="71">
        <v>6000</v>
      </c>
      <c r="H281" s="220">
        <v>5000</v>
      </c>
      <c r="I281" s="220">
        <v>5000</v>
      </c>
      <c r="J281" s="220">
        <v>5000</v>
      </c>
    </row>
    <row r="282" spans="1:10" ht="20.25" customHeight="1">
      <c r="A282" s="361">
        <v>313</v>
      </c>
      <c r="B282" s="361"/>
      <c r="C282" s="364" t="s">
        <v>169</v>
      </c>
      <c r="D282" s="364"/>
      <c r="E282" s="365"/>
      <c r="F282" s="73">
        <f>F283</f>
        <v>2135.9299999999998</v>
      </c>
      <c r="G282" s="83">
        <f>G283</f>
        <v>3390</v>
      </c>
      <c r="H282" s="242">
        <f t="shared" ref="H282:J282" si="161">H283</f>
        <v>11800</v>
      </c>
      <c r="I282" s="242">
        <f t="shared" si="161"/>
        <v>11800</v>
      </c>
      <c r="J282" s="242">
        <f t="shared" si="161"/>
        <v>11800</v>
      </c>
    </row>
    <row r="283" spans="1:10" ht="20.25" customHeight="1">
      <c r="A283" s="351">
        <v>3132</v>
      </c>
      <c r="B283" s="352"/>
      <c r="C283" s="366" t="s">
        <v>170</v>
      </c>
      <c r="D283" s="366"/>
      <c r="E283" s="366"/>
      <c r="F283" s="71">
        <v>2135.9299999999998</v>
      </c>
      <c r="G283" s="71">
        <v>3390</v>
      </c>
      <c r="H283" s="220">
        <v>11800</v>
      </c>
      <c r="I283" s="220">
        <v>11800</v>
      </c>
      <c r="J283" s="220">
        <v>11800</v>
      </c>
    </row>
    <row r="284" spans="1:10" ht="20.25" customHeight="1">
      <c r="A284" s="379">
        <v>32</v>
      </c>
      <c r="B284" s="380"/>
      <c r="C284" s="379" t="s">
        <v>25</v>
      </c>
      <c r="D284" s="396"/>
      <c r="E284" s="380"/>
      <c r="F284" s="67">
        <f>F285+F288</f>
        <v>787.98</v>
      </c>
      <c r="G284" s="67">
        <f>G285+G288</f>
        <v>4500</v>
      </c>
      <c r="H284" s="67">
        <f t="shared" ref="H284" si="162">H285+H288</f>
        <v>1500</v>
      </c>
      <c r="I284" s="67">
        <f t="shared" ref="I284" si="163">I285+I288</f>
        <v>1500</v>
      </c>
      <c r="J284" s="67">
        <f t="shared" ref="J284" si="164">J285+J288</f>
        <v>1500</v>
      </c>
    </row>
    <row r="285" spans="1:10" ht="20.25" customHeight="1">
      <c r="A285" s="364">
        <v>321</v>
      </c>
      <c r="B285" s="365"/>
      <c r="C285" s="363" t="s">
        <v>113</v>
      </c>
      <c r="D285" s="364"/>
      <c r="E285" s="365"/>
      <c r="F285" s="83">
        <f>SUM(F286:F287)</f>
        <v>515.98</v>
      </c>
      <c r="G285" s="83">
        <f>SUM(G286:G287)</f>
        <v>2500</v>
      </c>
      <c r="H285" s="242">
        <f t="shared" ref="H285" si="165">SUM(H286:H287)</f>
        <v>1500</v>
      </c>
      <c r="I285" s="242">
        <f t="shared" ref="I285" si="166">SUM(I286:I287)</f>
        <v>1500</v>
      </c>
      <c r="J285" s="242">
        <f t="shared" ref="J285" si="167">SUM(J286:J287)</f>
        <v>1500</v>
      </c>
    </row>
    <row r="286" spans="1:10" ht="20.25" customHeight="1">
      <c r="A286" s="351">
        <v>3211</v>
      </c>
      <c r="B286" s="352"/>
      <c r="C286" s="366" t="s">
        <v>115</v>
      </c>
      <c r="D286" s="366"/>
      <c r="E286" s="366"/>
      <c r="F286" s="71">
        <v>0</v>
      </c>
      <c r="G286" s="71">
        <v>300</v>
      </c>
      <c r="H286" s="220">
        <v>500</v>
      </c>
      <c r="I286" s="220">
        <v>500</v>
      </c>
      <c r="J286" s="220">
        <v>500</v>
      </c>
    </row>
    <row r="287" spans="1:10" ht="18" customHeight="1">
      <c r="A287" s="351">
        <v>3212</v>
      </c>
      <c r="B287" s="352"/>
      <c r="C287" s="366" t="s">
        <v>171</v>
      </c>
      <c r="D287" s="366"/>
      <c r="E287" s="366"/>
      <c r="F287" s="71">
        <v>515.98</v>
      </c>
      <c r="G287" s="71">
        <v>2200</v>
      </c>
      <c r="H287" s="220">
        <v>1000</v>
      </c>
      <c r="I287" s="220">
        <v>1000</v>
      </c>
      <c r="J287" s="220">
        <v>1000</v>
      </c>
    </row>
    <row r="288" spans="1:10" ht="23.25" customHeight="1">
      <c r="A288" s="354" t="s">
        <v>130</v>
      </c>
      <c r="B288" s="392"/>
      <c r="C288" s="354" t="s">
        <v>131</v>
      </c>
      <c r="D288" s="355"/>
      <c r="E288" s="392"/>
      <c r="F288" s="73">
        <f>F289</f>
        <v>272</v>
      </c>
      <c r="G288" s="89">
        <f>G289</f>
        <v>2000</v>
      </c>
      <c r="H288" s="249">
        <f t="shared" ref="H288:J288" si="168">H289</f>
        <v>0</v>
      </c>
      <c r="I288" s="249">
        <f t="shared" si="168"/>
        <v>0</v>
      </c>
      <c r="J288" s="249">
        <f t="shared" si="168"/>
        <v>0</v>
      </c>
    </row>
    <row r="289" spans="1:10" ht="23.25" customHeight="1">
      <c r="A289" s="351">
        <v>3236</v>
      </c>
      <c r="B289" s="352"/>
      <c r="C289" s="351" t="s">
        <v>140</v>
      </c>
      <c r="D289" s="353"/>
      <c r="E289" s="352"/>
      <c r="F289" s="71">
        <v>272</v>
      </c>
      <c r="G289" s="72">
        <v>2000</v>
      </c>
      <c r="H289" s="223">
        <v>0</v>
      </c>
      <c r="I289" s="223">
        <v>0</v>
      </c>
      <c r="J289" s="223">
        <v>0</v>
      </c>
    </row>
    <row r="290" spans="1:10" ht="23.25" customHeight="1">
      <c r="A290" s="388" t="s">
        <v>199</v>
      </c>
      <c r="B290" s="388"/>
      <c r="C290" s="388" t="s">
        <v>200</v>
      </c>
      <c r="D290" s="388"/>
      <c r="E290" s="388"/>
      <c r="F290" s="62">
        <f>F291</f>
        <v>43798.17</v>
      </c>
      <c r="G290" s="62">
        <f>G291</f>
        <v>36329</v>
      </c>
      <c r="H290" s="238">
        <f t="shared" ref="H290:J290" si="169">H291</f>
        <v>39500</v>
      </c>
      <c r="I290" s="238">
        <f t="shared" si="169"/>
        <v>39500</v>
      </c>
      <c r="J290" s="238">
        <f t="shared" si="169"/>
        <v>39500</v>
      </c>
    </row>
    <row r="291" spans="1:10" ht="19.5" customHeight="1">
      <c r="A291" s="359" t="s">
        <v>110</v>
      </c>
      <c r="B291" s="359"/>
      <c r="C291" s="359" t="s">
        <v>10</v>
      </c>
      <c r="D291" s="359"/>
      <c r="E291" s="359"/>
      <c r="F291" s="63">
        <f>F292+F299</f>
        <v>43798.17</v>
      </c>
      <c r="G291" s="63">
        <f>G292+G299</f>
        <v>36329</v>
      </c>
      <c r="H291" s="63">
        <f t="shared" ref="H291" si="170">H292+H299</f>
        <v>39500</v>
      </c>
      <c r="I291" s="63">
        <f t="shared" ref="I291" si="171">I292+I299</f>
        <v>39500</v>
      </c>
      <c r="J291" s="63">
        <f t="shared" ref="J291" si="172">J292+J299</f>
        <v>39500</v>
      </c>
    </row>
    <row r="292" spans="1:10" ht="21" customHeight="1">
      <c r="A292" s="360">
        <v>31</v>
      </c>
      <c r="B292" s="360"/>
      <c r="C292" s="360" t="s">
        <v>11</v>
      </c>
      <c r="D292" s="360"/>
      <c r="E292" s="360"/>
      <c r="F292" s="64">
        <f>F293+F295+F297</f>
        <v>42203.92</v>
      </c>
      <c r="G292" s="64">
        <f>G293+G295+G297</f>
        <v>34649</v>
      </c>
      <c r="H292" s="64">
        <f t="shared" ref="H292" si="173">H293+H295+H297</f>
        <v>37500</v>
      </c>
      <c r="I292" s="64">
        <f t="shared" ref="I292" si="174">I293+I295+I297</f>
        <v>37500</v>
      </c>
      <c r="J292" s="64">
        <f t="shared" ref="J292" si="175">J293+J295+J297</f>
        <v>37500</v>
      </c>
    </row>
    <row r="293" spans="1:10" ht="22.5" customHeight="1">
      <c r="A293" s="364">
        <v>311</v>
      </c>
      <c r="B293" s="365"/>
      <c r="C293" s="363" t="s">
        <v>183</v>
      </c>
      <c r="D293" s="364"/>
      <c r="E293" s="365"/>
      <c r="F293" s="73">
        <f>F294</f>
        <v>35068.28</v>
      </c>
      <c r="G293" s="83">
        <f>G294</f>
        <v>28999</v>
      </c>
      <c r="H293" s="242">
        <f t="shared" ref="H293:J293" si="176">H294</f>
        <v>29500</v>
      </c>
      <c r="I293" s="242">
        <f t="shared" si="176"/>
        <v>29500</v>
      </c>
      <c r="J293" s="242">
        <f t="shared" si="176"/>
        <v>29500</v>
      </c>
    </row>
    <row r="294" spans="1:10">
      <c r="A294" s="351">
        <v>3111</v>
      </c>
      <c r="B294" s="352"/>
      <c r="C294" s="351" t="s">
        <v>165</v>
      </c>
      <c r="D294" s="353"/>
      <c r="E294" s="352"/>
      <c r="F294" s="71">
        <v>35068.28</v>
      </c>
      <c r="G294" s="72">
        <v>28999</v>
      </c>
      <c r="H294" s="223">
        <v>29500</v>
      </c>
      <c r="I294" s="223">
        <v>29500</v>
      </c>
      <c r="J294" s="223">
        <v>29500</v>
      </c>
    </row>
    <row r="295" spans="1:10" ht="18.75" customHeight="1">
      <c r="A295" s="361">
        <v>312</v>
      </c>
      <c r="B295" s="361"/>
      <c r="C295" s="361" t="s">
        <v>166</v>
      </c>
      <c r="D295" s="361"/>
      <c r="E295" s="361"/>
      <c r="F295" s="73">
        <f>F296</f>
        <v>1990.84</v>
      </c>
      <c r="G295" s="73">
        <f>G296</f>
        <v>250</v>
      </c>
      <c r="H295" s="68">
        <f t="shared" ref="H295:J295" si="177">H296</f>
        <v>5000</v>
      </c>
      <c r="I295" s="68">
        <f t="shared" si="177"/>
        <v>5000</v>
      </c>
      <c r="J295" s="68">
        <f t="shared" si="177"/>
        <v>5000</v>
      </c>
    </row>
    <row r="296" spans="1:10">
      <c r="A296" s="351">
        <v>3121</v>
      </c>
      <c r="B296" s="352"/>
      <c r="C296" s="366" t="s">
        <v>166</v>
      </c>
      <c r="D296" s="366"/>
      <c r="E296" s="366"/>
      <c r="F296" s="71">
        <v>1990.84</v>
      </c>
      <c r="G296" s="71">
        <v>250</v>
      </c>
      <c r="H296" s="220">
        <v>5000</v>
      </c>
      <c r="I296" s="220">
        <v>5000</v>
      </c>
      <c r="J296" s="220">
        <v>5000</v>
      </c>
    </row>
    <row r="297" spans="1:10" ht="18.75" customHeight="1">
      <c r="A297" s="361">
        <v>313</v>
      </c>
      <c r="B297" s="361"/>
      <c r="C297" s="364" t="s">
        <v>169</v>
      </c>
      <c r="D297" s="364"/>
      <c r="E297" s="365"/>
      <c r="F297" s="73">
        <f>F298</f>
        <v>5144.8</v>
      </c>
      <c r="G297" s="83">
        <f>G298</f>
        <v>5400</v>
      </c>
      <c r="H297" s="242">
        <f t="shared" ref="H297:J297" si="178">H298</f>
        <v>3000</v>
      </c>
      <c r="I297" s="242">
        <f t="shared" si="178"/>
        <v>3000</v>
      </c>
      <c r="J297" s="242">
        <f t="shared" si="178"/>
        <v>3000</v>
      </c>
    </row>
    <row r="298" spans="1:10" ht="17.25" customHeight="1">
      <c r="A298" s="351">
        <v>3132</v>
      </c>
      <c r="B298" s="352"/>
      <c r="C298" s="366" t="s">
        <v>170</v>
      </c>
      <c r="D298" s="366"/>
      <c r="E298" s="366"/>
      <c r="F298" s="71">
        <v>5144.8</v>
      </c>
      <c r="G298" s="71">
        <v>5400</v>
      </c>
      <c r="H298" s="220">
        <v>3000</v>
      </c>
      <c r="I298" s="220">
        <v>3000</v>
      </c>
      <c r="J298" s="220">
        <v>3000</v>
      </c>
    </row>
    <row r="299" spans="1:10" ht="21" customHeight="1">
      <c r="A299" s="379">
        <v>32</v>
      </c>
      <c r="B299" s="380"/>
      <c r="C299" s="379" t="s">
        <v>25</v>
      </c>
      <c r="D299" s="396"/>
      <c r="E299" s="380"/>
      <c r="F299" s="67">
        <f>F300+F303</f>
        <v>1594.25</v>
      </c>
      <c r="G299" s="67">
        <f>G300+G303</f>
        <v>1680</v>
      </c>
      <c r="H299" s="67">
        <f t="shared" ref="H299" si="179">H300+H303</f>
        <v>2000</v>
      </c>
      <c r="I299" s="67">
        <f t="shared" ref="I299" si="180">I300+I303</f>
        <v>2000</v>
      </c>
      <c r="J299" s="67">
        <f t="shared" ref="J299" si="181">J300+J303</f>
        <v>2000</v>
      </c>
    </row>
    <row r="300" spans="1:10" ht="19.5" customHeight="1">
      <c r="A300" s="364">
        <v>321</v>
      </c>
      <c r="B300" s="365"/>
      <c r="C300" s="363" t="s">
        <v>113</v>
      </c>
      <c r="D300" s="364"/>
      <c r="E300" s="365"/>
      <c r="F300" s="83">
        <f>SUM(F301:F302)</f>
        <v>1594.25</v>
      </c>
      <c r="G300" s="83">
        <f>SUM(G301:G302)</f>
        <v>1680</v>
      </c>
      <c r="H300" s="242">
        <f t="shared" ref="H300" si="182">SUM(H301:H302)</f>
        <v>2000</v>
      </c>
      <c r="I300" s="242">
        <f t="shared" ref="I300" si="183">SUM(I301:I302)</f>
        <v>2000</v>
      </c>
      <c r="J300" s="242">
        <f t="shared" ref="J300" si="184">SUM(J301:J302)</f>
        <v>2000</v>
      </c>
    </row>
    <row r="301" spans="1:10" ht="18" customHeight="1">
      <c r="A301" s="351">
        <v>3211</v>
      </c>
      <c r="B301" s="352"/>
      <c r="C301" s="366" t="s">
        <v>115</v>
      </c>
      <c r="D301" s="366"/>
      <c r="E301" s="366"/>
      <c r="F301" s="71">
        <v>212</v>
      </c>
      <c r="G301" s="71">
        <v>220</v>
      </c>
      <c r="H301" s="220">
        <v>800</v>
      </c>
      <c r="I301" s="220">
        <v>800</v>
      </c>
      <c r="J301" s="220">
        <v>800</v>
      </c>
    </row>
    <row r="302" spans="1:10" ht="18.75" customHeight="1">
      <c r="A302" s="351">
        <v>3212</v>
      </c>
      <c r="B302" s="352"/>
      <c r="C302" s="366" t="s">
        <v>171</v>
      </c>
      <c r="D302" s="366"/>
      <c r="E302" s="366"/>
      <c r="F302" s="71">
        <v>1382.25</v>
      </c>
      <c r="G302" s="71">
        <v>1460</v>
      </c>
      <c r="H302" s="220">
        <v>1200</v>
      </c>
      <c r="I302" s="220">
        <v>1200</v>
      </c>
      <c r="J302" s="220">
        <v>1200</v>
      </c>
    </row>
    <row r="303" spans="1:10" ht="18.75" customHeight="1">
      <c r="A303" s="361" t="s">
        <v>130</v>
      </c>
      <c r="B303" s="361"/>
      <c r="C303" s="361" t="s">
        <v>131</v>
      </c>
      <c r="D303" s="361"/>
      <c r="E303" s="361"/>
      <c r="F303" s="73">
        <f>F304</f>
        <v>0</v>
      </c>
      <c r="G303" s="73">
        <f>G304</f>
        <v>0</v>
      </c>
      <c r="H303" s="68">
        <f t="shared" ref="H303:J303" si="185">H304</f>
        <v>0</v>
      </c>
      <c r="I303" s="68">
        <f t="shared" si="185"/>
        <v>0</v>
      </c>
      <c r="J303" s="68">
        <f t="shared" si="185"/>
        <v>0</v>
      </c>
    </row>
    <row r="304" spans="1:10" ht="20.25" customHeight="1">
      <c r="A304" s="351">
        <v>3236</v>
      </c>
      <c r="B304" s="352"/>
      <c r="C304" s="366" t="s">
        <v>140</v>
      </c>
      <c r="D304" s="366"/>
      <c r="E304" s="366"/>
      <c r="F304" s="71">
        <v>0</v>
      </c>
      <c r="G304" s="71">
        <v>0</v>
      </c>
      <c r="H304" s="220">
        <v>0</v>
      </c>
      <c r="I304" s="220">
        <v>0</v>
      </c>
      <c r="J304" s="220">
        <v>0</v>
      </c>
    </row>
    <row r="305" spans="1:10" ht="24" customHeight="1">
      <c r="A305" s="378" t="s">
        <v>201</v>
      </c>
      <c r="B305" s="378"/>
      <c r="C305" s="378" t="s">
        <v>202</v>
      </c>
      <c r="D305" s="378"/>
      <c r="E305" s="378"/>
      <c r="F305" s="61">
        <f>F306+F311+F319</f>
        <v>7220.1900000000005</v>
      </c>
      <c r="G305" s="61">
        <f>G306+G311+G319</f>
        <v>12495</v>
      </c>
      <c r="H305" s="237">
        <f>H306+H311+H319</f>
        <v>10500</v>
      </c>
      <c r="I305" s="237">
        <f>I306+I311+I319</f>
        <v>10500</v>
      </c>
      <c r="J305" s="237">
        <f>J306+J311+J319</f>
        <v>10500</v>
      </c>
    </row>
    <row r="306" spans="1:10" ht="23.25" customHeight="1">
      <c r="A306" s="388" t="s">
        <v>175</v>
      </c>
      <c r="B306" s="388"/>
      <c r="C306" s="388" t="s">
        <v>109</v>
      </c>
      <c r="D306" s="388"/>
      <c r="E306" s="388"/>
      <c r="F306" s="62">
        <f t="shared" ref="F306:G309" si="186">F307</f>
        <v>2327.19</v>
      </c>
      <c r="G306" s="62">
        <f t="shared" si="186"/>
        <v>4500</v>
      </c>
      <c r="H306" s="238">
        <f t="shared" ref="H306:J306" si="187">H307</f>
        <v>4500</v>
      </c>
      <c r="I306" s="238">
        <f t="shared" si="187"/>
        <v>4500</v>
      </c>
      <c r="J306" s="238">
        <f t="shared" si="187"/>
        <v>4500</v>
      </c>
    </row>
    <row r="307" spans="1:10" ht="18.75" customHeight="1">
      <c r="A307" s="359" t="s">
        <v>110</v>
      </c>
      <c r="B307" s="359"/>
      <c r="C307" s="359" t="s">
        <v>10</v>
      </c>
      <c r="D307" s="359"/>
      <c r="E307" s="359"/>
      <c r="F307" s="63">
        <f t="shared" si="186"/>
        <v>2327.19</v>
      </c>
      <c r="G307" s="63">
        <f t="shared" si="186"/>
        <v>4500</v>
      </c>
      <c r="H307" s="63">
        <f t="shared" ref="H307:J307" si="188">H308</f>
        <v>4500</v>
      </c>
      <c r="I307" s="63">
        <f t="shared" si="188"/>
        <v>4500</v>
      </c>
      <c r="J307" s="63">
        <f t="shared" si="188"/>
        <v>4500</v>
      </c>
    </row>
    <row r="308" spans="1:10" ht="18.75" customHeight="1">
      <c r="A308" s="360">
        <v>32</v>
      </c>
      <c r="B308" s="360"/>
      <c r="C308" s="360" t="s">
        <v>25</v>
      </c>
      <c r="D308" s="360"/>
      <c r="E308" s="360"/>
      <c r="F308" s="64">
        <f t="shared" si="186"/>
        <v>2327.19</v>
      </c>
      <c r="G308" s="64">
        <f t="shared" si="186"/>
        <v>4500</v>
      </c>
      <c r="H308" s="64">
        <f t="shared" ref="H308:J308" si="189">H309</f>
        <v>4500</v>
      </c>
      <c r="I308" s="64">
        <f t="shared" si="189"/>
        <v>4500</v>
      </c>
      <c r="J308" s="64">
        <f t="shared" si="189"/>
        <v>4500</v>
      </c>
    </row>
    <row r="309" spans="1:10" ht="19.5" customHeight="1">
      <c r="A309" s="361">
        <v>323</v>
      </c>
      <c r="B309" s="361"/>
      <c r="C309" s="361" t="s">
        <v>131</v>
      </c>
      <c r="D309" s="361"/>
      <c r="E309" s="361"/>
      <c r="F309" s="73">
        <f t="shared" si="186"/>
        <v>2327.19</v>
      </c>
      <c r="G309" s="73">
        <f t="shared" si="186"/>
        <v>4500</v>
      </c>
      <c r="H309" s="68">
        <f t="shared" ref="H309:J309" si="190">H310</f>
        <v>4500</v>
      </c>
      <c r="I309" s="68">
        <f t="shared" si="190"/>
        <v>4500</v>
      </c>
      <c r="J309" s="68">
        <f t="shared" si="190"/>
        <v>4500</v>
      </c>
    </row>
    <row r="310" spans="1:10" ht="21" customHeight="1">
      <c r="A310" s="351">
        <v>3237</v>
      </c>
      <c r="B310" s="352"/>
      <c r="C310" s="351" t="s">
        <v>142</v>
      </c>
      <c r="D310" s="353"/>
      <c r="E310" s="352"/>
      <c r="F310" s="71">
        <v>2327.19</v>
      </c>
      <c r="G310" s="72">
        <v>4500</v>
      </c>
      <c r="H310" s="223">
        <v>4500</v>
      </c>
      <c r="I310" s="223">
        <v>4500</v>
      </c>
      <c r="J310" s="223">
        <v>4500</v>
      </c>
    </row>
    <row r="311" spans="1:10" ht="22.5" customHeight="1">
      <c r="A311" s="388" t="s">
        <v>221</v>
      </c>
      <c r="B311" s="388"/>
      <c r="C311" s="388" t="s">
        <v>222</v>
      </c>
      <c r="D311" s="388"/>
      <c r="E311" s="388"/>
      <c r="F311" s="62">
        <f t="shared" ref="F311:F312" si="191">F312</f>
        <v>790.34</v>
      </c>
      <c r="G311" s="62">
        <f t="shared" ref="G311:G312" si="192">G312</f>
        <v>1995</v>
      </c>
      <c r="H311" s="238">
        <f t="shared" ref="H311:J312" si="193">H312</f>
        <v>0</v>
      </c>
      <c r="I311" s="238">
        <f t="shared" si="193"/>
        <v>0</v>
      </c>
      <c r="J311" s="238">
        <f t="shared" si="193"/>
        <v>0</v>
      </c>
    </row>
    <row r="312" spans="1:10" ht="22.5" customHeight="1">
      <c r="A312" s="359" t="s">
        <v>110</v>
      </c>
      <c r="B312" s="359"/>
      <c r="C312" s="359" t="s">
        <v>10</v>
      </c>
      <c r="D312" s="359"/>
      <c r="E312" s="359"/>
      <c r="F312" s="63">
        <f t="shared" si="191"/>
        <v>790.34</v>
      </c>
      <c r="G312" s="63">
        <f t="shared" si="192"/>
        <v>1995</v>
      </c>
      <c r="H312" s="63">
        <f t="shared" si="193"/>
        <v>0</v>
      </c>
      <c r="I312" s="63">
        <f t="shared" si="193"/>
        <v>0</v>
      </c>
      <c r="J312" s="63">
        <f t="shared" si="193"/>
        <v>0</v>
      </c>
    </row>
    <row r="313" spans="1:10" ht="22.5" customHeight="1">
      <c r="A313" s="360" t="s">
        <v>111</v>
      </c>
      <c r="B313" s="360"/>
      <c r="C313" s="360" t="s">
        <v>25</v>
      </c>
      <c r="D313" s="360"/>
      <c r="E313" s="360"/>
      <c r="F313" s="64">
        <f>SUM(F314+F316)</f>
        <v>790.34</v>
      </c>
      <c r="G313" s="64">
        <f>SUM(G314+G316)</f>
        <v>1995</v>
      </c>
      <c r="H313" s="64">
        <f>SUM(H314+H316)</f>
        <v>0</v>
      </c>
      <c r="I313" s="64">
        <f>SUM(I314+I316)</f>
        <v>0</v>
      </c>
      <c r="J313" s="64">
        <f>SUM(J314+J316)</f>
        <v>0</v>
      </c>
    </row>
    <row r="314" spans="1:10" ht="20.25" customHeight="1">
      <c r="A314" s="354" t="s">
        <v>118</v>
      </c>
      <c r="B314" s="355"/>
      <c r="C314" s="356" t="s">
        <v>119</v>
      </c>
      <c r="D314" s="355"/>
      <c r="E314" s="357"/>
      <c r="F314" s="74">
        <v>0</v>
      </c>
      <c r="G314" s="74">
        <f>SUM(G315)</f>
        <v>820</v>
      </c>
      <c r="H314" s="239">
        <f>SUM(H315:H316)</f>
        <v>0</v>
      </c>
      <c r="I314" s="239">
        <f>SUM(I315:I316)</f>
        <v>0</v>
      </c>
      <c r="J314" s="239">
        <f>SUM(J315:J316)</f>
        <v>0</v>
      </c>
    </row>
    <row r="315" spans="1:10" ht="20.25" customHeight="1">
      <c r="A315" s="351" t="s">
        <v>120</v>
      </c>
      <c r="B315" s="352"/>
      <c r="C315" s="351" t="s">
        <v>121</v>
      </c>
      <c r="D315" s="353"/>
      <c r="E315" s="352"/>
      <c r="F315" s="71"/>
      <c r="G315" s="71">
        <v>820</v>
      </c>
      <c r="H315" s="220"/>
      <c r="I315" s="220"/>
      <c r="J315" s="220"/>
    </row>
    <row r="316" spans="1:10" ht="22.5" customHeight="1">
      <c r="A316" s="361">
        <v>323</v>
      </c>
      <c r="B316" s="361"/>
      <c r="C316" s="361" t="s">
        <v>131</v>
      </c>
      <c r="D316" s="361"/>
      <c r="E316" s="361"/>
      <c r="F316" s="73">
        <f>SUM(F317:F318)</f>
        <v>790.34</v>
      </c>
      <c r="G316" s="73">
        <f>G318</f>
        <v>1175</v>
      </c>
      <c r="H316" s="68">
        <f>H318</f>
        <v>0</v>
      </c>
      <c r="I316" s="68">
        <f>I318</f>
        <v>0</v>
      </c>
      <c r="J316" s="68">
        <f>J318</f>
        <v>0</v>
      </c>
    </row>
    <row r="317" spans="1:10" ht="22.5" customHeight="1">
      <c r="A317" s="160">
        <v>3231</v>
      </c>
      <c r="B317" s="158"/>
      <c r="C317" s="351" t="s">
        <v>133</v>
      </c>
      <c r="D317" s="353"/>
      <c r="E317" s="352"/>
      <c r="F317" s="159">
        <v>67</v>
      </c>
      <c r="G317" s="159"/>
      <c r="H317" s="250"/>
      <c r="I317" s="250"/>
      <c r="J317" s="250"/>
    </row>
    <row r="318" spans="1:10" ht="22.5" customHeight="1">
      <c r="A318" s="351">
        <v>3237</v>
      </c>
      <c r="B318" s="352"/>
      <c r="C318" s="351" t="s">
        <v>225</v>
      </c>
      <c r="D318" s="353"/>
      <c r="E318" s="352"/>
      <c r="F318" s="71">
        <v>723.34</v>
      </c>
      <c r="G318" s="72">
        <v>1175</v>
      </c>
      <c r="H318" s="223">
        <v>0</v>
      </c>
      <c r="I318" s="223">
        <v>0</v>
      </c>
      <c r="J318" s="223">
        <v>0</v>
      </c>
    </row>
    <row r="319" spans="1:10" ht="21.75" customHeight="1">
      <c r="A319" s="388" t="s">
        <v>181</v>
      </c>
      <c r="B319" s="388"/>
      <c r="C319" s="388" t="s">
        <v>203</v>
      </c>
      <c r="D319" s="388"/>
      <c r="E319" s="388"/>
      <c r="F319" s="62">
        <f>F320</f>
        <v>4102.66</v>
      </c>
      <c r="G319" s="62">
        <f>G320</f>
        <v>6000</v>
      </c>
      <c r="H319" s="238">
        <f t="shared" ref="H319:J320" si="194">H320</f>
        <v>6000</v>
      </c>
      <c r="I319" s="238">
        <f t="shared" si="194"/>
        <v>6000</v>
      </c>
      <c r="J319" s="238">
        <f t="shared" si="194"/>
        <v>6000</v>
      </c>
    </row>
    <row r="320" spans="1:10" ht="19.5" customHeight="1">
      <c r="A320" s="359" t="s">
        <v>110</v>
      </c>
      <c r="B320" s="359"/>
      <c r="C320" s="359" t="s">
        <v>10</v>
      </c>
      <c r="D320" s="359"/>
      <c r="E320" s="359"/>
      <c r="F320" s="63">
        <f>F321</f>
        <v>4102.66</v>
      </c>
      <c r="G320" s="63">
        <f>G321</f>
        <v>6000</v>
      </c>
      <c r="H320" s="63">
        <f t="shared" si="194"/>
        <v>6000</v>
      </c>
      <c r="I320" s="63">
        <f t="shared" si="194"/>
        <v>6000</v>
      </c>
      <c r="J320" s="63">
        <f t="shared" si="194"/>
        <v>6000</v>
      </c>
    </row>
    <row r="321" spans="1:10" ht="18" customHeight="1">
      <c r="A321" s="360" t="s">
        <v>111</v>
      </c>
      <c r="B321" s="360"/>
      <c r="C321" s="360" t="s">
        <v>25</v>
      </c>
      <c r="D321" s="360"/>
      <c r="E321" s="360"/>
      <c r="F321" s="64">
        <f>F322+F324+F326+F330</f>
        <v>4102.66</v>
      </c>
      <c r="G321" s="64">
        <f>G322+G324+G326+G330</f>
        <v>6000</v>
      </c>
      <c r="H321" s="64">
        <f t="shared" ref="H321" si="195">H322+H324+H326</f>
        <v>6000</v>
      </c>
      <c r="I321" s="64">
        <f t="shared" ref="I321" si="196">I322+I324+I326</f>
        <v>6000</v>
      </c>
      <c r="J321" s="64">
        <f t="shared" ref="J321" si="197">J322+J324+J326</f>
        <v>6000</v>
      </c>
    </row>
    <row r="322" spans="1:10">
      <c r="A322" s="364">
        <v>321</v>
      </c>
      <c r="B322" s="365"/>
      <c r="C322" s="363" t="s">
        <v>113</v>
      </c>
      <c r="D322" s="364"/>
      <c r="E322" s="365"/>
      <c r="F322" s="73">
        <f>F323</f>
        <v>106.18</v>
      </c>
      <c r="G322" s="83">
        <f>G323</f>
        <v>340</v>
      </c>
      <c r="H322" s="242">
        <f t="shared" ref="H322:J322" si="198">H323</f>
        <v>0</v>
      </c>
      <c r="I322" s="242">
        <f t="shared" si="198"/>
        <v>0</v>
      </c>
      <c r="J322" s="242">
        <f t="shared" si="198"/>
        <v>0</v>
      </c>
    </row>
    <row r="323" spans="1:10" ht="15" customHeight="1">
      <c r="A323" s="351">
        <v>3211</v>
      </c>
      <c r="B323" s="352"/>
      <c r="C323" s="351" t="s">
        <v>115</v>
      </c>
      <c r="D323" s="353"/>
      <c r="E323" s="352"/>
      <c r="F323" s="71">
        <v>106.18</v>
      </c>
      <c r="G323" s="71">
        <v>340</v>
      </c>
      <c r="H323" s="220">
        <v>0</v>
      </c>
      <c r="I323" s="220">
        <v>0</v>
      </c>
      <c r="J323" s="220">
        <v>0</v>
      </c>
    </row>
    <row r="324" spans="1:10" ht="19.5" customHeight="1">
      <c r="A324" s="354" t="s">
        <v>118</v>
      </c>
      <c r="B324" s="392"/>
      <c r="C324" s="354" t="s">
        <v>119</v>
      </c>
      <c r="D324" s="355"/>
      <c r="E324" s="392"/>
      <c r="F324" s="73">
        <f>SUM(F325)</f>
        <v>308.48</v>
      </c>
      <c r="G324" s="73">
        <f>G325</f>
        <v>1000</v>
      </c>
      <c r="H324" s="68">
        <f t="shared" ref="H324:J324" si="199">H325</f>
        <v>0</v>
      </c>
      <c r="I324" s="68">
        <f t="shared" si="199"/>
        <v>0</v>
      </c>
      <c r="J324" s="68">
        <f t="shared" si="199"/>
        <v>0</v>
      </c>
    </row>
    <row r="325" spans="1:10" ht="15" customHeight="1">
      <c r="A325" s="351">
        <v>3225</v>
      </c>
      <c r="B325" s="352"/>
      <c r="C325" s="351" t="s">
        <v>192</v>
      </c>
      <c r="D325" s="353"/>
      <c r="E325" s="352"/>
      <c r="F325" s="71">
        <v>308.48</v>
      </c>
      <c r="G325" s="71">
        <v>1000</v>
      </c>
      <c r="H325" s="220">
        <v>0</v>
      </c>
      <c r="I325" s="220">
        <v>0</v>
      </c>
      <c r="J325" s="220">
        <v>0</v>
      </c>
    </row>
    <row r="326" spans="1:10">
      <c r="A326" s="361" t="s">
        <v>130</v>
      </c>
      <c r="B326" s="361"/>
      <c r="C326" s="361" t="s">
        <v>131</v>
      </c>
      <c r="D326" s="361"/>
      <c r="E326" s="361"/>
      <c r="F326" s="73">
        <v>3688</v>
      </c>
      <c r="G326" s="73">
        <f>SUM(G327:G329)</f>
        <v>4460</v>
      </c>
      <c r="H326" s="68">
        <f t="shared" ref="H326" si="200">H328</f>
        <v>6000</v>
      </c>
      <c r="I326" s="68">
        <f t="shared" ref="I326" si="201">I328</f>
        <v>6000</v>
      </c>
      <c r="J326" s="68">
        <f t="shared" ref="J326" si="202">J328</f>
        <v>6000</v>
      </c>
    </row>
    <row r="327" spans="1:10" s="131" customFormat="1">
      <c r="A327" s="393">
        <v>3231</v>
      </c>
      <c r="B327" s="395"/>
      <c r="C327" s="393" t="s">
        <v>133</v>
      </c>
      <c r="D327" s="394"/>
      <c r="E327" s="395"/>
      <c r="F327" s="159">
        <v>31</v>
      </c>
      <c r="G327" s="159">
        <v>260</v>
      </c>
      <c r="H327" s="250"/>
      <c r="I327" s="250"/>
      <c r="J327" s="250"/>
    </row>
    <row r="328" spans="1:10">
      <c r="A328" s="351">
        <v>3237</v>
      </c>
      <c r="B328" s="352"/>
      <c r="C328" s="366" t="s">
        <v>204</v>
      </c>
      <c r="D328" s="366"/>
      <c r="E328" s="366"/>
      <c r="F328" s="71">
        <v>3656</v>
      </c>
      <c r="G328" s="71">
        <v>4000</v>
      </c>
      <c r="H328" s="220">
        <v>6000</v>
      </c>
      <c r="I328" s="220">
        <v>6000</v>
      </c>
      <c r="J328" s="220">
        <v>6000</v>
      </c>
    </row>
    <row r="329" spans="1:10">
      <c r="A329" s="136">
        <v>3239</v>
      </c>
      <c r="B329" s="136"/>
      <c r="C329" s="368" t="s">
        <v>146</v>
      </c>
      <c r="D329" s="368"/>
      <c r="E329" s="368"/>
      <c r="F329" s="129">
        <v>0</v>
      </c>
      <c r="G329" s="129">
        <v>200</v>
      </c>
      <c r="H329" s="251"/>
      <c r="I329" s="251"/>
      <c r="J329" s="251"/>
    </row>
    <row r="330" spans="1:10" ht="18.75" customHeight="1">
      <c r="A330" s="361" t="s">
        <v>147</v>
      </c>
      <c r="B330" s="361"/>
      <c r="C330" s="361" t="s">
        <v>148</v>
      </c>
      <c r="D330" s="361"/>
      <c r="E330" s="361"/>
      <c r="F330" s="73">
        <f>F332</f>
        <v>0</v>
      </c>
      <c r="G330" s="73">
        <v>200</v>
      </c>
      <c r="H330" s="68">
        <v>0</v>
      </c>
      <c r="I330" s="68">
        <v>0</v>
      </c>
      <c r="J330" s="68">
        <v>0</v>
      </c>
    </row>
    <row r="331" spans="1:10" s="128" customFormat="1" ht="18" customHeight="1">
      <c r="A331" s="186">
        <v>3293</v>
      </c>
      <c r="B331" s="186"/>
      <c r="C331" s="369" t="s">
        <v>151</v>
      </c>
      <c r="D331" s="370"/>
      <c r="E331" s="371"/>
      <c r="F331" s="73">
        <v>0</v>
      </c>
      <c r="G331" s="73">
        <v>200</v>
      </c>
      <c r="H331" s="68"/>
      <c r="I331" s="68"/>
      <c r="J331" s="68"/>
    </row>
    <row r="332" spans="1:10">
      <c r="A332" s="331">
        <v>3299</v>
      </c>
      <c r="B332" s="333"/>
      <c r="C332" s="358" t="s">
        <v>148</v>
      </c>
      <c r="D332" s="358"/>
      <c r="E332" s="358"/>
      <c r="F332" s="71">
        <v>0</v>
      </c>
      <c r="G332" s="75">
        <v>0</v>
      </c>
      <c r="H332" s="220">
        <v>0</v>
      </c>
      <c r="I332" s="220">
        <v>0</v>
      </c>
      <c r="J332" s="220">
        <v>0</v>
      </c>
    </row>
    <row r="333" spans="1:10" ht="21" customHeight="1">
      <c r="A333" s="378" t="s">
        <v>205</v>
      </c>
      <c r="B333" s="378"/>
      <c r="C333" s="378" t="s">
        <v>206</v>
      </c>
      <c r="D333" s="378"/>
      <c r="E333" s="378"/>
      <c r="F333" s="61">
        <f t="shared" ref="F333:G337" si="203">F334</f>
        <v>30316</v>
      </c>
      <c r="G333" s="61">
        <f t="shared" si="203"/>
        <v>40000</v>
      </c>
      <c r="H333" s="237">
        <f t="shared" ref="H333:J333" si="204">H334</f>
        <v>40000</v>
      </c>
      <c r="I333" s="237">
        <f t="shared" si="204"/>
        <v>40000</v>
      </c>
      <c r="J333" s="237">
        <f t="shared" si="204"/>
        <v>40000</v>
      </c>
    </row>
    <row r="334" spans="1:10" ht="21" customHeight="1">
      <c r="A334" s="388" t="s">
        <v>181</v>
      </c>
      <c r="B334" s="388"/>
      <c r="C334" s="388" t="s">
        <v>207</v>
      </c>
      <c r="D334" s="388"/>
      <c r="E334" s="388"/>
      <c r="F334" s="62">
        <f t="shared" si="203"/>
        <v>30316</v>
      </c>
      <c r="G334" s="62">
        <f t="shared" si="203"/>
        <v>40000</v>
      </c>
      <c r="H334" s="238">
        <f t="shared" ref="H334:J334" si="205">H335</f>
        <v>40000</v>
      </c>
      <c r="I334" s="238">
        <f t="shared" si="205"/>
        <v>40000</v>
      </c>
      <c r="J334" s="238">
        <f t="shared" si="205"/>
        <v>40000</v>
      </c>
    </row>
    <row r="335" spans="1:10" ht="21" customHeight="1">
      <c r="A335" s="359">
        <v>4</v>
      </c>
      <c r="B335" s="359"/>
      <c r="C335" s="359" t="s">
        <v>12</v>
      </c>
      <c r="D335" s="359"/>
      <c r="E335" s="359"/>
      <c r="F335" s="63">
        <f t="shared" si="203"/>
        <v>30316</v>
      </c>
      <c r="G335" s="63">
        <f t="shared" si="203"/>
        <v>40000</v>
      </c>
      <c r="H335" s="63">
        <f t="shared" ref="H335:J335" si="206">H336</f>
        <v>40000</v>
      </c>
      <c r="I335" s="63">
        <f t="shared" si="206"/>
        <v>40000</v>
      </c>
      <c r="J335" s="63">
        <f t="shared" si="206"/>
        <v>40000</v>
      </c>
    </row>
    <row r="336" spans="1:10" ht="19.5" customHeight="1">
      <c r="A336" s="360">
        <v>42</v>
      </c>
      <c r="B336" s="360"/>
      <c r="C336" s="360" t="s">
        <v>35</v>
      </c>
      <c r="D336" s="360"/>
      <c r="E336" s="360"/>
      <c r="F336" s="64">
        <f t="shared" si="203"/>
        <v>30316</v>
      </c>
      <c r="G336" s="64">
        <f t="shared" si="203"/>
        <v>40000</v>
      </c>
      <c r="H336" s="64">
        <f t="shared" ref="H336:J336" si="207">H337</f>
        <v>40000</v>
      </c>
      <c r="I336" s="64">
        <f t="shared" si="207"/>
        <v>40000</v>
      </c>
      <c r="J336" s="64">
        <f t="shared" si="207"/>
        <v>40000</v>
      </c>
    </row>
    <row r="337" spans="1:10" ht="18" customHeight="1">
      <c r="A337" s="361">
        <v>424</v>
      </c>
      <c r="B337" s="361"/>
      <c r="C337" s="364" t="s">
        <v>187</v>
      </c>
      <c r="D337" s="364"/>
      <c r="E337" s="365"/>
      <c r="F337" s="73">
        <f t="shared" si="203"/>
        <v>30316</v>
      </c>
      <c r="G337" s="83">
        <f t="shared" si="203"/>
        <v>40000</v>
      </c>
      <c r="H337" s="242">
        <f t="shared" ref="H337:J337" si="208">H338</f>
        <v>40000</v>
      </c>
      <c r="I337" s="242">
        <f t="shared" si="208"/>
        <v>40000</v>
      </c>
      <c r="J337" s="242">
        <f t="shared" si="208"/>
        <v>40000</v>
      </c>
    </row>
    <row r="338" spans="1:10" ht="18.75" customHeight="1">
      <c r="A338" s="366">
        <v>4241</v>
      </c>
      <c r="B338" s="366"/>
      <c r="C338" s="366" t="s">
        <v>188</v>
      </c>
      <c r="D338" s="366"/>
      <c r="E338" s="366"/>
      <c r="F338" s="71">
        <v>30316</v>
      </c>
      <c r="G338" s="71">
        <v>40000</v>
      </c>
      <c r="H338" s="220">
        <v>40000</v>
      </c>
      <c r="I338" s="220">
        <v>40000</v>
      </c>
      <c r="J338" s="220">
        <v>40000</v>
      </c>
    </row>
    <row r="339" spans="1:10" ht="22.5" customHeight="1">
      <c r="A339" s="378" t="s">
        <v>208</v>
      </c>
      <c r="B339" s="378"/>
      <c r="C339" s="378" t="s">
        <v>209</v>
      </c>
      <c r="D339" s="378"/>
      <c r="E339" s="378"/>
      <c r="F339" s="61">
        <f>F340+F345</f>
        <v>3231.9989999999998</v>
      </c>
      <c r="G339" s="61">
        <f>G340+G345</f>
        <v>3295</v>
      </c>
      <c r="H339" s="237">
        <f t="shared" ref="H339" si="209">H340+H345</f>
        <v>3400</v>
      </c>
      <c r="I339" s="237">
        <f t="shared" ref="I339" si="210">I340+I345</f>
        <v>3400</v>
      </c>
      <c r="J339" s="237">
        <f t="shared" ref="J339" si="211">J340+J345</f>
        <v>3400</v>
      </c>
    </row>
    <row r="340" spans="1:10" ht="21" customHeight="1">
      <c r="A340" s="388" t="s">
        <v>210</v>
      </c>
      <c r="B340" s="388"/>
      <c r="C340" s="388" t="s">
        <v>200</v>
      </c>
      <c r="D340" s="388"/>
      <c r="E340" s="388"/>
      <c r="F340" s="62">
        <f t="shared" ref="F340:G343" si="212">F341</f>
        <v>291.99900000000002</v>
      </c>
      <c r="G340" s="62">
        <f t="shared" si="212"/>
        <v>375</v>
      </c>
      <c r="H340" s="238">
        <f t="shared" ref="H340:J340" si="213">H341</f>
        <v>400</v>
      </c>
      <c r="I340" s="238">
        <f t="shared" si="213"/>
        <v>400</v>
      </c>
      <c r="J340" s="238">
        <f t="shared" si="213"/>
        <v>400</v>
      </c>
    </row>
    <row r="341" spans="1:10" ht="19.5" customHeight="1">
      <c r="A341" s="359" t="s">
        <v>110</v>
      </c>
      <c r="B341" s="359"/>
      <c r="C341" s="359" t="s">
        <v>10</v>
      </c>
      <c r="D341" s="359"/>
      <c r="E341" s="359"/>
      <c r="F341" s="63">
        <f t="shared" si="212"/>
        <v>291.99900000000002</v>
      </c>
      <c r="G341" s="63">
        <f t="shared" si="212"/>
        <v>375</v>
      </c>
      <c r="H341" s="63">
        <f t="shared" ref="H341:J341" si="214">H342</f>
        <v>400</v>
      </c>
      <c r="I341" s="63">
        <f t="shared" si="214"/>
        <v>400</v>
      </c>
      <c r="J341" s="63">
        <f t="shared" si="214"/>
        <v>400</v>
      </c>
    </row>
    <row r="342" spans="1:10" ht="20.25" customHeight="1">
      <c r="A342" s="360">
        <v>32</v>
      </c>
      <c r="B342" s="360"/>
      <c r="C342" s="360" t="s">
        <v>25</v>
      </c>
      <c r="D342" s="360"/>
      <c r="E342" s="360"/>
      <c r="F342" s="64">
        <f t="shared" si="212"/>
        <v>291.99900000000002</v>
      </c>
      <c r="G342" s="64">
        <f t="shared" si="212"/>
        <v>375</v>
      </c>
      <c r="H342" s="64">
        <f t="shared" ref="H342:J342" si="215">H343</f>
        <v>400</v>
      </c>
      <c r="I342" s="64">
        <f t="shared" si="215"/>
        <v>400</v>
      </c>
      <c r="J342" s="64">
        <f t="shared" si="215"/>
        <v>400</v>
      </c>
    </row>
    <row r="343" spans="1:10" ht="18.75" customHeight="1">
      <c r="A343" s="361">
        <v>322</v>
      </c>
      <c r="B343" s="361"/>
      <c r="C343" s="361" t="s">
        <v>119</v>
      </c>
      <c r="D343" s="361"/>
      <c r="E343" s="361"/>
      <c r="F343" s="73">
        <f t="shared" si="212"/>
        <v>291.99900000000002</v>
      </c>
      <c r="G343" s="73">
        <f t="shared" si="212"/>
        <v>375</v>
      </c>
      <c r="H343" s="68">
        <f t="shared" ref="H343:J343" si="216">H344</f>
        <v>400</v>
      </c>
      <c r="I343" s="68">
        <f t="shared" si="216"/>
        <v>400</v>
      </c>
      <c r="J343" s="68">
        <f t="shared" si="216"/>
        <v>400</v>
      </c>
    </row>
    <row r="344" spans="1:10" ht="21.75" customHeight="1">
      <c r="A344" s="351">
        <v>3222</v>
      </c>
      <c r="B344" s="352"/>
      <c r="C344" s="351" t="s">
        <v>122</v>
      </c>
      <c r="D344" s="353"/>
      <c r="E344" s="352"/>
      <c r="F344" s="71">
        <v>291.99900000000002</v>
      </c>
      <c r="G344" s="72">
        <v>375</v>
      </c>
      <c r="H344" s="223">
        <v>400</v>
      </c>
      <c r="I344" s="223">
        <v>400</v>
      </c>
      <c r="J344" s="223">
        <v>400</v>
      </c>
    </row>
    <row r="345" spans="1:10" ht="21.75" customHeight="1">
      <c r="A345" s="388" t="s">
        <v>199</v>
      </c>
      <c r="B345" s="388"/>
      <c r="C345" s="388" t="s">
        <v>200</v>
      </c>
      <c r="D345" s="388"/>
      <c r="E345" s="388"/>
      <c r="F345" s="62">
        <f t="shared" ref="F345:G348" si="217">F346</f>
        <v>2940</v>
      </c>
      <c r="G345" s="62">
        <f t="shared" si="217"/>
        <v>2920</v>
      </c>
      <c r="H345" s="238">
        <f t="shared" ref="H345:J345" si="218">H346</f>
        <v>3000</v>
      </c>
      <c r="I345" s="238">
        <f t="shared" si="218"/>
        <v>3000</v>
      </c>
      <c r="J345" s="238">
        <f t="shared" si="218"/>
        <v>3000</v>
      </c>
    </row>
    <row r="346" spans="1:10" ht="21" customHeight="1">
      <c r="A346" s="359" t="s">
        <v>110</v>
      </c>
      <c r="B346" s="359"/>
      <c r="C346" s="359" t="s">
        <v>10</v>
      </c>
      <c r="D346" s="359"/>
      <c r="E346" s="359"/>
      <c r="F346" s="63">
        <f t="shared" si="217"/>
        <v>2940</v>
      </c>
      <c r="G346" s="63">
        <f t="shared" si="217"/>
        <v>2920</v>
      </c>
      <c r="H346" s="63">
        <f t="shared" ref="H346:J346" si="219">H347</f>
        <v>3000</v>
      </c>
      <c r="I346" s="63">
        <f t="shared" si="219"/>
        <v>3000</v>
      </c>
      <c r="J346" s="63">
        <f t="shared" si="219"/>
        <v>3000</v>
      </c>
    </row>
    <row r="347" spans="1:10" ht="19.5" customHeight="1">
      <c r="A347" s="360">
        <v>32</v>
      </c>
      <c r="B347" s="360"/>
      <c r="C347" s="360" t="s">
        <v>25</v>
      </c>
      <c r="D347" s="360"/>
      <c r="E347" s="360"/>
      <c r="F347" s="64">
        <f t="shared" si="217"/>
        <v>2940</v>
      </c>
      <c r="G347" s="64">
        <f t="shared" si="217"/>
        <v>2920</v>
      </c>
      <c r="H347" s="64">
        <f t="shared" ref="H347:J347" si="220">H348</f>
        <v>3000</v>
      </c>
      <c r="I347" s="64">
        <f t="shared" si="220"/>
        <v>3000</v>
      </c>
      <c r="J347" s="64">
        <f t="shared" si="220"/>
        <v>3000</v>
      </c>
    </row>
    <row r="348" spans="1:10" ht="18.75" customHeight="1">
      <c r="A348" s="361">
        <v>322</v>
      </c>
      <c r="B348" s="361"/>
      <c r="C348" s="361" t="s">
        <v>119</v>
      </c>
      <c r="D348" s="361"/>
      <c r="E348" s="361"/>
      <c r="F348" s="90">
        <f t="shared" si="217"/>
        <v>2940</v>
      </c>
      <c r="G348" s="74">
        <f t="shared" si="217"/>
        <v>2920</v>
      </c>
      <c r="H348" s="239">
        <f t="shared" ref="H348:J348" si="221">H349</f>
        <v>3000</v>
      </c>
      <c r="I348" s="239">
        <f t="shared" si="221"/>
        <v>3000</v>
      </c>
      <c r="J348" s="239">
        <f t="shared" si="221"/>
        <v>3000</v>
      </c>
    </row>
    <row r="349" spans="1:10" ht="20.25" customHeight="1">
      <c r="A349" s="351">
        <v>3222</v>
      </c>
      <c r="B349" s="352"/>
      <c r="C349" s="351" t="s">
        <v>122</v>
      </c>
      <c r="D349" s="353"/>
      <c r="E349" s="352"/>
      <c r="F349" s="71">
        <v>2940</v>
      </c>
      <c r="G349" s="72">
        <v>2920</v>
      </c>
      <c r="H349" s="223">
        <v>3000</v>
      </c>
      <c r="I349" s="223">
        <v>3000</v>
      </c>
      <c r="J349" s="223">
        <v>3000</v>
      </c>
    </row>
    <row r="350" spans="1:10" ht="25.5" customHeight="1">
      <c r="A350" s="378" t="s">
        <v>226</v>
      </c>
      <c r="B350" s="378"/>
      <c r="C350" s="378" t="s">
        <v>227</v>
      </c>
      <c r="D350" s="378"/>
      <c r="E350" s="378"/>
      <c r="F350" s="61">
        <v>0</v>
      </c>
      <c r="G350" s="61">
        <f>G351</f>
        <v>59972</v>
      </c>
      <c r="H350" s="237">
        <f t="shared" ref="H350:J350" si="222">H351</f>
        <v>60000</v>
      </c>
      <c r="I350" s="237">
        <f t="shared" si="222"/>
        <v>60000</v>
      </c>
      <c r="J350" s="237">
        <f t="shared" si="222"/>
        <v>60000</v>
      </c>
    </row>
    <row r="351" spans="1:10" ht="24" customHeight="1">
      <c r="A351" s="388" t="s">
        <v>181</v>
      </c>
      <c r="B351" s="388"/>
      <c r="C351" s="388" t="s">
        <v>207</v>
      </c>
      <c r="D351" s="388"/>
      <c r="E351" s="388"/>
      <c r="F351" s="62">
        <v>0</v>
      </c>
      <c r="G351" s="62">
        <f>G352</f>
        <v>59972</v>
      </c>
      <c r="H351" s="238">
        <f t="shared" ref="H351:J351" si="223">H352</f>
        <v>60000</v>
      </c>
      <c r="I351" s="238">
        <f t="shared" si="223"/>
        <v>60000</v>
      </c>
      <c r="J351" s="238">
        <f t="shared" si="223"/>
        <v>60000</v>
      </c>
    </row>
    <row r="352" spans="1:10" ht="21.75" customHeight="1">
      <c r="A352" s="359" t="s">
        <v>110</v>
      </c>
      <c r="B352" s="359"/>
      <c r="C352" s="359" t="s">
        <v>10</v>
      </c>
      <c r="D352" s="359"/>
      <c r="E352" s="359"/>
      <c r="F352" s="63">
        <v>0</v>
      </c>
      <c r="G352" s="63">
        <f>G353</f>
        <v>59972</v>
      </c>
      <c r="H352" s="63">
        <f t="shared" ref="H352:J352" si="224">H353</f>
        <v>60000</v>
      </c>
      <c r="I352" s="63">
        <f t="shared" si="224"/>
        <v>60000</v>
      </c>
      <c r="J352" s="63">
        <f t="shared" si="224"/>
        <v>60000</v>
      </c>
    </row>
    <row r="353" spans="1:10" ht="19.5" customHeight="1">
      <c r="A353" s="379" t="s">
        <v>176</v>
      </c>
      <c r="B353" s="380"/>
      <c r="C353" s="360" t="s">
        <v>177</v>
      </c>
      <c r="D353" s="360"/>
      <c r="E353" s="360"/>
      <c r="F353" s="64">
        <v>0</v>
      </c>
      <c r="G353" s="64">
        <f>G354</f>
        <v>59972</v>
      </c>
      <c r="H353" s="64">
        <f t="shared" ref="H353:J353" si="225">H354</f>
        <v>60000</v>
      </c>
      <c r="I353" s="64">
        <f t="shared" si="225"/>
        <v>60000</v>
      </c>
      <c r="J353" s="64">
        <f t="shared" si="225"/>
        <v>60000</v>
      </c>
    </row>
    <row r="354" spans="1:10" ht="19.5" customHeight="1">
      <c r="A354" s="361" t="s">
        <v>178</v>
      </c>
      <c r="B354" s="361"/>
      <c r="C354" s="361" t="s">
        <v>179</v>
      </c>
      <c r="D354" s="361"/>
      <c r="E354" s="361"/>
      <c r="F354" s="73">
        <v>0</v>
      </c>
      <c r="G354" s="73">
        <f>G355</f>
        <v>59972</v>
      </c>
      <c r="H354" s="68">
        <f t="shared" ref="H354:J354" si="226">H355</f>
        <v>60000</v>
      </c>
      <c r="I354" s="68">
        <f t="shared" si="226"/>
        <v>60000</v>
      </c>
      <c r="J354" s="68">
        <f t="shared" si="226"/>
        <v>60000</v>
      </c>
    </row>
    <row r="355" spans="1:10" ht="20.25" customHeight="1">
      <c r="A355" s="351">
        <v>3722</v>
      </c>
      <c r="B355" s="352"/>
      <c r="C355" s="366" t="s">
        <v>228</v>
      </c>
      <c r="D355" s="366"/>
      <c r="E355" s="366"/>
      <c r="F355" s="71">
        <v>0</v>
      </c>
      <c r="G355" s="71">
        <v>59972</v>
      </c>
      <c r="H355" s="220">
        <v>60000</v>
      </c>
      <c r="I355" s="220">
        <v>60000</v>
      </c>
      <c r="J355" s="220">
        <v>60000</v>
      </c>
    </row>
    <row r="356" spans="1:10" ht="29.25" customHeight="1">
      <c r="A356" s="389" t="s">
        <v>211</v>
      </c>
      <c r="B356" s="390"/>
      <c r="C356" s="390"/>
      <c r="D356" s="390"/>
      <c r="E356" s="391"/>
      <c r="F356" s="60">
        <f t="shared" ref="F356:G359" si="227">F357</f>
        <v>19908.95</v>
      </c>
      <c r="G356" s="79">
        <f t="shared" si="227"/>
        <v>26503</v>
      </c>
      <c r="H356" s="252">
        <f t="shared" ref="H356:J359" si="228">H357</f>
        <v>29000</v>
      </c>
      <c r="I356" s="252">
        <f t="shared" si="228"/>
        <v>29000</v>
      </c>
      <c r="J356" s="252">
        <f t="shared" si="228"/>
        <v>29000</v>
      </c>
    </row>
    <row r="357" spans="1:10" ht="24" customHeight="1">
      <c r="A357" s="378" t="s">
        <v>212</v>
      </c>
      <c r="B357" s="378"/>
      <c r="C357" s="378" t="s">
        <v>213</v>
      </c>
      <c r="D357" s="378"/>
      <c r="E357" s="378"/>
      <c r="F357" s="61">
        <f t="shared" si="227"/>
        <v>19908.95</v>
      </c>
      <c r="G357" s="61">
        <f t="shared" si="227"/>
        <v>26503</v>
      </c>
      <c r="H357" s="237">
        <f t="shared" si="228"/>
        <v>29000</v>
      </c>
      <c r="I357" s="237">
        <f t="shared" si="228"/>
        <v>29000</v>
      </c>
      <c r="J357" s="237">
        <f t="shared" si="228"/>
        <v>29000</v>
      </c>
    </row>
    <row r="358" spans="1:10" ht="23.25" customHeight="1">
      <c r="A358" s="388" t="s">
        <v>108</v>
      </c>
      <c r="B358" s="388"/>
      <c r="C358" s="388" t="s">
        <v>109</v>
      </c>
      <c r="D358" s="388"/>
      <c r="E358" s="388"/>
      <c r="F358" s="62">
        <f t="shared" si="227"/>
        <v>19908.95</v>
      </c>
      <c r="G358" s="62">
        <f t="shared" si="227"/>
        <v>26503</v>
      </c>
      <c r="H358" s="238">
        <f t="shared" si="228"/>
        <v>29000</v>
      </c>
      <c r="I358" s="238">
        <f t="shared" si="228"/>
        <v>29000</v>
      </c>
      <c r="J358" s="238">
        <f t="shared" si="228"/>
        <v>29000</v>
      </c>
    </row>
    <row r="359" spans="1:10" ht="21" customHeight="1">
      <c r="A359" s="359">
        <v>4</v>
      </c>
      <c r="B359" s="359"/>
      <c r="C359" s="359" t="s">
        <v>12</v>
      </c>
      <c r="D359" s="359"/>
      <c r="E359" s="359"/>
      <c r="F359" s="63">
        <f t="shared" si="227"/>
        <v>19908.95</v>
      </c>
      <c r="G359" s="63">
        <f t="shared" si="227"/>
        <v>26503</v>
      </c>
      <c r="H359" s="63">
        <f t="shared" si="228"/>
        <v>29000</v>
      </c>
      <c r="I359" s="63">
        <f t="shared" si="228"/>
        <v>29000</v>
      </c>
      <c r="J359" s="63">
        <f t="shared" si="228"/>
        <v>29000</v>
      </c>
    </row>
    <row r="360" spans="1:10" ht="21.75" customHeight="1">
      <c r="A360" s="360">
        <v>42</v>
      </c>
      <c r="B360" s="360"/>
      <c r="C360" s="360" t="s">
        <v>35</v>
      </c>
      <c r="D360" s="360"/>
      <c r="E360" s="360"/>
      <c r="F360" s="64">
        <f>F361+F366</f>
        <v>19908.95</v>
      </c>
      <c r="G360" s="64">
        <f>G361+G366</f>
        <v>26503</v>
      </c>
      <c r="H360" s="64">
        <f t="shared" ref="H360" si="229">H361+H366</f>
        <v>29000</v>
      </c>
      <c r="I360" s="64">
        <f t="shared" ref="I360" si="230">I361+I366</f>
        <v>29000</v>
      </c>
      <c r="J360" s="64">
        <f t="shared" ref="J360" si="231">J361+J366</f>
        <v>29000</v>
      </c>
    </row>
    <row r="361" spans="1:10" ht="19.5" customHeight="1">
      <c r="A361" s="364">
        <v>422</v>
      </c>
      <c r="B361" s="365"/>
      <c r="C361" s="363" t="s">
        <v>214</v>
      </c>
      <c r="D361" s="364"/>
      <c r="E361" s="365"/>
      <c r="F361" s="83">
        <f>SUM(F362:F365)</f>
        <v>17254</v>
      </c>
      <c r="G361" s="83">
        <f>SUM(G362:G365)</f>
        <v>23860</v>
      </c>
      <c r="H361" s="242">
        <f t="shared" ref="H361" si="232">SUM(H362:H365)</f>
        <v>26000</v>
      </c>
      <c r="I361" s="242">
        <f t="shared" ref="I361" si="233">SUM(I362:I365)</f>
        <v>26000</v>
      </c>
      <c r="J361" s="242">
        <f t="shared" ref="J361" si="234">SUM(J362:J365)</f>
        <v>26000</v>
      </c>
    </row>
    <row r="362" spans="1:10">
      <c r="A362" s="366">
        <v>4221</v>
      </c>
      <c r="B362" s="366"/>
      <c r="C362" s="366" t="s">
        <v>215</v>
      </c>
      <c r="D362" s="366"/>
      <c r="E362" s="366"/>
      <c r="F362" s="71">
        <v>16159</v>
      </c>
      <c r="G362" s="71">
        <v>17260</v>
      </c>
      <c r="H362" s="220">
        <v>18000</v>
      </c>
      <c r="I362" s="220">
        <v>18000</v>
      </c>
      <c r="J362" s="220">
        <v>18000</v>
      </c>
    </row>
    <row r="363" spans="1:10">
      <c r="A363" s="366">
        <v>4223</v>
      </c>
      <c r="B363" s="366"/>
      <c r="C363" s="366" t="s">
        <v>216</v>
      </c>
      <c r="D363" s="366"/>
      <c r="E363" s="366"/>
      <c r="F363" s="71">
        <v>1095</v>
      </c>
      <c r="G363" s="71">
        <v>6600</v>
      </c>
      <c r="H363" s="220">
        <v>8000</v>
      </c>
      <c r="I363" s="220">
        <v>8000</v>
      </c>
      <c r="J363" s="220">
        <v>8000</v>
      </c>
    </row>
    <row r="364" spans="1:10">
      <c r="A364" s="366">
        <v>4225</v>
      </c>
      <c r="B364" s="366"/>
      <c r="C364" s="366" t="s">
        <v>217</v>
      </c>
      <c r="D364" s="366"/>
      <c r="E364" s="366"/>
      <c r="F364" s="71">
        <v>0</v>
      </c>
      <c r="G364" s="71">
        <v>0</v>
      </c>
      <c r="H364" s="220">
        <v>0</v>
      </c>
      <c r="I364" s="220">
        <v>0</v>
      </c>
      <c r="J364" s="220">
        <v>0</v>
      </c>
    </row>
    <row r="365" spans="1:10" ht="21" customHeight="1">
      <c r="A365" s="366">
        <v>4227</v>
      </c>
      <c r="B365" s="366"/>
      <c r="C365" s="366" t="s">
        <v>218</v>
      </c>
      <c r="D365" s="366"/>
      <c r="E365" s="366"/>
      <c r="F365" s="71">
        <v>0</v>
      </c>
      <c r="G365" s="71">
        <v>0</v>
      </c>
      <c r="H365" s="220">
        <v>0</v>
      </c>
      <c r="I365" s="220">
        <v>0</v>
      </c>
      <c r="J365" s="220">
        <v>0</v>
      </c>
    </row>
    <row r="366" spans="1:10" ht="18" customHeight="1">
      <c r="A366" s="361">
        <v>424</v>
      </c>
      <c r="B366" s="361"/>
      <c r="C366" s="364" t="s">
        <v>187</v>
      </c>
      <c r="D366" s="364"/>
      <c r="E366" s="365"/>
      <c r="F366" s="73">
        <f>F367</f>
        <v>2654.95</v>
      </c>
      <c r="G366" s="83">
        <f>G367</f>
        <v>2643</v>
      </c>
      <c r="H366" s="242">
        <f t="shared" ref="H366:J366" si="235">H367</f>
        <v>3000</v>
      </c>
      <c r="I366" s="242">
        <f t="shared" si="235"/>
        <v>3000</v>
      </c>
      <c r="J366" s="242">
        <f t="shared" si="235"/>
        <v>3000</v>
      </c>
    </row>
    <row r="367" spans="1:10">
      <c r="A367" s="366">
        <v>4241</v>
      </c>
      <c r="B367" s="366"/>
      <c r="C367" s="366" t="s">
        <v>188</v>
      </c>
      <c r="D367" s="366"/>
      <c r="E367" s="366"/>
      <c r="F367" s="71">
        <v>2654.95</v>
      </c>
      <c r="G367" s="71">
        <v>2643</v>
      </c>
      <c r="H367" s="220">
        <v>3000</v>
      </c>
      <c r="I367" s="220">
        <v>3000</v>
      </c>
      <c r="J367" s="220">
        <v>3000</v>
      </c>
    </row>
    <row r="368" spans="1:10" ht="37.5" customHeight="1">
      <c r="A368" s="372" t="s">
        <v>253</v>
      </c>
      <c r="B368" s="373"/>
      <c r="C368" s="373"/>
      <c r="D368" s="373"/>
      <c r="E368" s="374"/>
      <c r="F368" s="172">
        <v>664</v>
      </c>
      <c r="G368" s="164">
        <v>0</v>
      </c>
      <c r="H368" s="253">
        <v>200</v>
      </c>
      <c r="I368" s="253">
        <v>200</v>
      </c>
      <c r="J368" s="253">
        <v>200</v>
      </c>
    </row>
    <row r="369" spans="1:10">
      <c r="A369" s="375" t="s">
        <v>254</v>
      </c>
      <c r="B369" s="375"/>
      <c r="C369" s="375" t="s">
        <v>213</v>
      </c>
      <c r="D369" s="375"/>
      <c r="E369" s="375"/>
      <c r="F369" s="170">
        <v>664</v>
      </c>
      <c r="G369" s="165">
        <v>0</v>
      </c>
      <c r="H369" s="254">
        <v>200</v>
      </c>
      <c r="I369" s="254">
        <v>200</v>
      </c>
      <c r="J369" s="254">
        <v>200</v>
      </c>
    </row>
    <row r="370" spans="1:10">
      <c r="A370" s="376" t="s">
        <v>181</v>
      </c>
      <c r="B370" s="376"/>
      <c r="C370" s="377" t="s">
        <v>255</v>
      </c>
      <c r="D370" s="377"/>
      <c r="E370" s="377"/>
      <c r="F370" s="171">
        <v>664</v>
      </c>
      <c r="G370" s="166">
        <v>0</v>
      </c>
      <c r="H370" s="255">
        <v>200</v>
      </c>
      <c r="I370" s="255">
        <v>200</v>
      </c>
      <c r="J370" s="255">
        <v>200</v>
      </c>
    </row>
    <row r="371" spans="1:10" ht="30.75" customHeight="1">
      <c r="A371" s="359">
        <v>4</v>
      </c>
      <c r="B371" s="359"/>
      <c r="C371" s="359" t="s">
        <v>12</v>
      </c>
      <c r="D371" s="359"/>
      <c r="E371" s="359"/>
      <c r="F371" s="173">
        <v>664</v>
      </c>
      <c r="G371" s="63">
        <f t="shared" ref="G371" si="236">G372</f>
        <v>0</v>
      </c>
      <c r="H371" s="63">
        <v>200</v>
      </c>
      <c r="I371" s="63">
        <v>200</v>
      </c>
      <c r="J371" s="63">
        <v>200</v>
      </c>
    </row>
    <row r="372" spans="1:10" ht="30.75" customHeight="1">
      <c r="A372" s="360">
        <v>42</v>
      </c>
      <c r="B372" s="360"/>
      <c r="C372" s="360" t="s">
        <v>35</v>
      </c>
      <c r="D372" s="360"/>
      <c r="E372" s="360"/>
      <c r="F372" s="64">
        <v>664</v>
      </c>
      <c r="G372" s="64">
        <v>0</v>
      </c>
      <c r="H372" s="64">
        <v>200</v>
      </c>
      <c r="I372" s="64">
        <v>200</v>
      </c>
      <c r="J372" s="64">
        <v>200</v>
      </c>
    </row>
    <row r="373" spans="1:10" ht="21" customHeight="1">
      <c r="A373" s="162">
        <v>424</v>
      </c>
      <c r="B373" s="163"/>
      <c r="C373" s="382" t="s">
        <v>256</v>
      </c>
      <c r="D373" s="383"/>
      <c r="E373" s="384"/>
      <c r="F373" s="151">
        <v>664</v>
      </c>
      <c r="G373" s="174">
        <v>0</v>
      </c>
      <c r="H373" s="256">
        <v>200</v>
      </c>
      <c r="I373" s="256">
        <v>200</v>
      </c>
      <c r="J373" s="256">
        <v>200</v>
      </c>
    </row>
    <row r="374" spans="1:10" ht="21" customHeight="1">
      <c r="A374" s="328">
        <v>4241</v>
      </c>
      <c r="B374" s="329"/>
      <c r="C374" s="330" t="s">
        <v>188</v>
      </c>
      <c r="D374" s="330"/>
      <c r="E374" s="330"/>
      <c r="F374" s="151">
        <v>664</v>
      </c>
      <c r="G374" s="71">
        <v>0</v>
      </c>
      <c r="H374" s="220">
        <v>200</v>
      </c>
      <c r="I374" s="220">
        <v>200</v>
      </c>
      <c r="J374" s="220">
        <v>200</v>
      </c>
    </row>
  </sheetData>
  <mergeCells count="694">
    <mergeCell ref="A183:B183"/>
    <mergeCell ref="C183:E183"/>
    <mergeCell ref="A184:B184"/>
    <mergeCell ref="C184:E184"/>
    <mergeCell ref="A186:B186"/>
    <mergeCell ref="C186:E186"/>
    <mergeCell ref="A187:B187"/>
    <mergeCell ref="C187:E187"/>
    <mergeCell ref="A185:B185"/>
    <mergeCell ref="C185:E185"/>
    <mergeCell ref="A133:B133"/>
    <mergeCell ref="C133:E133"/>
    <mergeCell ref="A134:B134"/>
    <mergeCell ref="C134:E134"/>
    <mergeCell ref="A151:B151"/>
    <mergeCell ref="C151:E151"/>
    <mergeCell ref="C150:E150"/>
    <mergeCell ref="A152:B152"/>
    <mergeCell ref="C152:E152"/>
    <mergeCell ref="C139:E139"/>
    <mergeCell ref="A138:B138"/>
    <mergeCell ref="C138:E138"/>
    <mergeCell ref="A140:B140"/>
    <mergeCell ref="C140:E140"/>
    <mergeCell ref="A136:B136"/>
    <mergeCell ref="C136:E136"/>
    <mergeCell ref="A137:B137"/>
    <mergeCell ref="C137:E137"/>
    <mergeCell ref="A144:B144"/>
    <mergeCell ref="C144:E144"/>
    <mergeCell ref="A145:B145"/>
    <mergeCell ref="C145:E145"/>
    <mergeCell ref="A142:B142"/>
    <mergeCell ref="C142:E142"/>
    <mergeCell ref="A108:B108"/>
    <mergeCell ref="C108:E108"/>
    <mergeCell ref="A109:B109"/>
    <mergeCell ref="C109:E109"/>
    <mergeCell ref="A119:B119"/>
    <mergeCell ref="C119:E119"/>
    <mergeCell ref="A120:B120"/>
    <mergeCell ref="C120:E120"/>
    <mergeCell ref="C127:E127"/>
    <mergeCell ref="A123:B123"/>
    <mergeCell ref="C123:E123"/>
    <mergeCell ref="A124:B124"/>
    <mergeCell ref="C124:E124"/>
    <mergeCell ref="A113:B113"/>
    <mergeCell ref="C113:E113"/>
    <mergeCell ref="A122:B122"/>
    <mergeCell ref="C122:E122"/>
    <mergeCell ref="A111:B111"/>
    <mergeCell ref="C111:E111"/>
    <mergeCell ref="A112:B112"/>
    <mergeCell ref="C112:E112"/>
    <mergeCell ref="A114:B114"/>
    <mergeCell ref="C114:E114"/>
    <mergeCell ref="C115:E115"/>
    <mergeCell ref="A182:B182"/>
    <mergeCell ref="C182:E182"/>
    <mergeCell ref="A181:B181"/>
    <mergeCell ref="C181:E181"/>
    <mergeCell ref="A201:B201"/>
    <mergeCell ref="C201:E201"/>
    <mergeCell ref="A322:B322"/>
    <mergeCell ref="C322:E322"/>
    <mergeCell ref="A325:B325"/>
    <mergeCell ref="C325:E325"/>
    <mergeCell ref="A191:B191"/>
    <mergeCell ref="C191:E191"/>
    <mergeCell ref="A192:B192"/>
    <mergeCell ref="C192:E192"/>
    <mergeCell ref="A188:B188"/>
    <mergeCell ref="C188:E188"/>
    <mergeCell ref="A189:B189"/>
    <mergeCell ref="C189:E189"/>
    <mergeCell ref="A190:B190"/>
    <mergeCell ref="C190:E190"/>
    <mergeCell ref="A202:B202"/>
    <mergeCell ref="C202:E202"/>
    <mergeCell ref="A199:B199"/>
    <mergeCell ref="C199:E199"/>
    <mergeCell ref="J3:J4"/>
    <mergeCell ref="A1:J1"/>
    <mergeCell ref="A7:B7"/>
    <mergeCell ref="C7:E7"/>
    <mergeCell ref="A8:B8"/>
    <mergeCell ref="C8:E8"/>
    <mergeCell ref="A5:B5"/>
    <mergeCell ref="C5:E5"/>
    <mergeCell ref="A6:B6"/>
    <mergeCell ref="C6:E6"/>
    <mergeCell ref="A3:B4"/>
    <mergeCell ref="C3:E4"/>
    <mergeCell ref="I3:I4"/>
    <mergeCell ref="H3:H4"/>
    <mergeCell ref="G3:G4"/>
    <mergeCell ref="F3:F4"/>
    <mergeCell ref="A2:I2"/>
    <mergeCell ref="A12:B12"/>
    <mergeCell ref="C12:E12"/>
    <mergeCell ref="A13:B13"/>
    <mergeCell ref="C13:E13"/>
    <mergeCell ref="A9:E9"/>
    <mergeCell ref="A10:B10"/>
    <mergeCell ref="C10:E10"/>
    <mergeCell ref="A11:B11"/>
    <mergeCell ref="C11:E11"/>
    <mergeCell ref="A18:B18"/>
    <mergeCell ref="C18:E18"/>
    <mergeCell ref="A19:B19"/>
    <mergeCell ref="C19:E19"/>
    <mergeCell ref="A16:B16"/>
    <mergeCell ref="C16:E16"/>
    <mergeCell ref="A17:B17"/>
    <mergeCell ref="C17:E17"/>
    <mergeCell ref="A14:B14"/>
    <mergeCell ref="C14:E14"/>
    <mergeCell ref="A15:B15"/>
    <mergeCell ref="C15:E15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C21:E21"/>
    <mergeCell ref="A29:B29"/>
    <mergeCell ref="C29:E29"/>
    <mergeCell ref="A30:B30"/>
    <mergeCell ref="C30:E30"/>
    <mergeCell ref="A27:B27"/>
    <mergeCell ref="C27:E27"/>
    <mergeCell ref="A28:B28"/>
    <mergeCell ref="C28:E28"/>
    <mergeCell ref="A26:B26"/>
    <mergeCell ref="C26:E26"/>
    <mergeCell ref="A35:B35"/>
    <mergeCell ref="C35:E35"/>
    <mergeCell ref="A36:B36"/>
    <mergeCell ref="C36:E36"/>
    <mergeCell ref="A33:B33"/>
    <mergeCell ref="C33:E33"/>
    <mergeCell ref="A34:B34"/>
    <mergeCell ref="C34:E34"/>
    <mergeCell ref="A31:B31"/>
    <mergeCell ref="C31:E31"/>
    <mergeCell ref="A32:B32"/>
    <mergeCell ref="C32:E32"/>
    <mergeCell ref="A41:B41"/>
    <mergeCell ref="C41:E41"/>
    <mergeCell ref="A48:B48"/>
    <mergeCell ref="C48:E48"/>
    <mergeCell ref="A39:B39"/>
    <mergeCell ref="C39:E39"/>
    <mergeCell ref="A40:B40"/>
    <mergeCell ref="C40:E40"/>
    <mergeCell ref="A37:B37"/>
    <mergeCell ref="C37:E37"/>
    <mergeCell ref="A38:B38"/>
    <mergeCell ref="C38:E38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54:B54"/>
    <mergeCell ref="C54:E54"/>
    <mergeCell ref="A53:B53"/>
    <mergeCell ref="C53:E53"/>
    <mergeCell ref="A51:B51"/>
    <mergeCell ref="C51:E51"/>
    <mergeCell ref="A52:B52"/>
    <mergeCell ref="C52:E52"/>
    <mergeCell ref="A49:B49"/>
    <mergeCell ref="C49:E49"/>
    <mergeCell ref="A50:B50"/>
    <mergeCell ref="C50:E50"/>
    <mergeCell ref="A57:B57"/>
    <mergeCell ref="C57:E57"/>
    <mergeCell ref="A59:B59"/>
    <mergeCell ref="C59:E59"/>
    <mergeCell ref="A56:B56"/>
    <mergeCell ref="C56:E56"/>
    <mergeCell ref="C58:E58"/>
    <mergeCell ref="A55:B55"/>
    <mergeCell ref="C55:E55"/>
    <mergeCell ref="A62:B62"/>
    <mergeCell ref="C62:E62"/>
    <mergeCell ref="A63:E63"/>
    <mergeCell ref="A64:B64"/>
    <mergeCell ref="C64:E64"/>
    <mergeCell ref="A61:B61"/>
    <mergeCell ref="C61:E61"/>
    <mergeCell ref="A60:B60"/>
    <mergeCell ref="C60:E60"/>
    <mergeCell ref="A69:B69"/>
    <mergeCell ref="C69:E69"/>
    <mergeCell ref="A67:B67"/>
    <mergeCell ref="C67:E67"/>
    <mergeCell ref="A68:B68"/>
    <mergeCell ref="C68:E68"/>
    <mergeCell ref="A65:B65"/>
    <mergeCell ref="C65:E65"/>
    <mergeCell ref="A66:B66"/>
    <mergeCell ref="C66:E66"/>
    <mergeCell ref="A75:B75"/>
    <mergeCell ref="C75:E75"/>
    <mergeCell ref="C78:E78"/>
    <mergeCell ref="A72:B72"/>
    <mergeCell ref="C72:E72"/>
    <mergeCell ref="A71:B71"/>
    <mergeCell ref="C71:E71"/>
    <mergeCell ref="A70:B70"/>
    <mergeCell ref="C70:E70"/>
    <mergeCell ref="C73:E73"/>
    <mergeCell ref="A73:B73"/>
    <mergeCell ref="C74:E74"/>
    <mergeCell ref="A105:B105"/>
    <mergeCell ref="C105:E105"/>
    <mergeCell ref="A110:B110"/>
    <mergeCell ref="C110:E110"/>
    <mergeCell ref="A100:B100"/>
    <mergeCell ref="C100:E100"/>
    <mergeCell ref="A101:B101"/>
    <mergeCell ref="C101:E101"/>
    <mergeCell ref="A76:B76"/>
    <mergeCell ref="C76:E76"/>
    <mergeCell ref="A77:B77"/>
    <mergeCell ref="C77:E77"/>
    <mergeCell ref="A102:B102"/>
    <mergeCell ref="C102:E102"/>
    <mergeCell ref="A103:B103"/>
    <mergeCell ref="C103:E103"/>
    <mergeCell ref="A104:B104"/>
    <mergeCell ref="C104:E104"/>
    <mergeCell ref="A106:B106"/>
    <mergeCell ref="C106:E106"/>
    <mergeCell ref="A107:B107"/>
    <mergeCell ref="C107:E107"/>
    <mergeCell ref="A79:B79"/>
    <mergeCell ref="C79:E79"/>
    <mergeCell ref="A116:B116"/>
    <mergeCell ref="A117:B117"/>
    <mergeCell ref="A118:B118"/>
    <mergeCell ref="A121:B121"/>
    <mergeCell ref="C116:E116"/>
    <mergeCell ref="C117:E117"/>
    <mergeCell ref="C118:E118"/>
    <mergeCell ref="C121:E121"/>
    <mergeCell ref="A115:B115"/>
    <mergeCell ref="A130:B130"/>
    <mergeCell ref="C130:E130"/>
    <mergeCell ref="A132:B132"/>
    <mergeCell ref="C132:E132"/>
    <mergeCell ref="A129:B129"/>
    <mergeCell ref="C129:E129"/>
    <mergeCell ref="A125:B125"/>
    <mergeCell ref="C125:E125"/>
    <mergeCell ref="A126:B126"/>
    <mergeCell ref="C126:E126"/>
    <mergeCell ref="C128:E128"/>
    <mergeCell ref="A131:B131"/>
    <mergeCell ref="C131:E131"/>
    <mergeCell ref="A143:B143"/>
    <mergeCell ref="C143:E143"/>
    <mergeCell ref="A141:B141"/>
    <mergeCell ref="C141:E141"/>
    <mergeCell ref="A153:B153"/>
    <mergeCell ref="C153:E153"/>
    <mergeCell ref="A154:B154"/>
    <mergeCell ref="C154:E154"/>
    <mergeCell ref="A148:B148"/>
    <mergeCell ref="C148:E148"/>
    <mergeCell ref="A149:B149"/>
    <mergeCell ref="C149:E149"/>
    <mergeCell ref="A146:B146"/>
    <mergeCell ref="C146:E146"/>
    <mergeCell ref="C147:E147"/>
    <mergeCell ref="A160:B160"/>
    <mergeCell ref="C160:E160"/>
    <mergeCell ref="A161:B161"/>
    <mergeCell ref="C161:E161"/>
    <mergeCell ref="A155:B155"/>
    <mergeCell ref="C155:E155"/>
    <mergeCell ref="A156:B156"/>
    <mergeCell ref="C156:E156"/>
    <mergeCell ref="A159:B159"/>
    <mergeCell ref="C159:E159"/>
    <mergeCell ref="A157:B157"/>
    <mergeCell ref="C157:E157"/>
    <mergeCell ref="A158:B158"/>
    <mergeCell ref="C158:E158"/>
    <mergeCell ref="A166:B166"/>
    <mergeCell ref="C166:E166"/>
    <mergeCell ref="A167:B167"/>
    <mergeCell ref="C167:E167"/>
    <mergeCell ref="A164:B164"/>
    <mergeCell ref="C164:E164"/>
    <mergeCell ref="A165:B165"/>
    <mergeCell ref="C165:E165"/>
    <mergeCell ref="A162:B162"/>
    <mergeCell ref="C162:E162"/>
    <mergeCell ref="A163:B163"/>
    <mergeCell ref="C163:E163"/>
    <mergeCell ref="A177:B177"/>
    <mergeCell ref="C177:E177"/>
    <mergeCell ref="A176:B176"/>
    <mergeCell ref="C176:E176"/>
    <mergeCell ref="C175:E175"/>
    <mergeCell ref="A169:B169"/>
    <mergeCell ref="C169:E169"/>
    <mergeCell ref="A168:B168"/>
    <mergeCell ref="C168:E168"/>
    <mergeCell ref="A198:B198"/>
    <mergeCell ref="C198:E198"/>
    <mergeCell ref="A209:B209"/>
    <mergeCell ref="C209:E209"/>
    <mergeCell ref="A207:B207"/>
    <mergeCell ref="C207:E207"/>
    <mergeCell ref="A208:B208"/>
    <mergeCell ref="C208:E208"/>
    <mergeCell ref="A203:B203"/>
    <mergeCell ref="C203:E203"/>
    <mergeCell ref="A206:B206"/>
    <mergeCell ref="C206:E206"/>
    <mergeCell ref="A204:B204"/>
    <mergeCell ref="C204:E204"/>
    <mergeCell ref="C205:E205"/>
    <mergeCell ref="A212:B212"/>
    <mergeCell ref="C212:E212"/>
    <mergeCell ref="A213:B213"/>
    <mergeCell ref="C213:E213"/>
    <mergeCell ref="A210:B210"/>
    <mergeCell ref="C210:E210"/>
    <mergeCell ref="A211:B211"/>
    <mergeCell ref="C211:E211"/>
    <mergeCell ref="A200:B200"/>
    <mergeCell ref="C200:E200"/>
    <mergeCell ref="A323:B323"/>
    <mergeCell ref="C323:E323"/>
    <mergeCell ref="A254:B254"/>
    <mergeCell ref="C254:E254"/>
    <mergeCell ref="A251:B251"/>
    <mergeCell ref="C251:E251"/>
    <mergeCell ref="A252:B252"/>
    <mergeCell ref="C252:E252"/>
    <mergeCell ref="A214:B214"/>
    <mergeCell ref="C214:E214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7:B217"/>
    <mergeCell ref="C217:E217"/>
    <mergeCell ref="A218:B218"/>
    <mergeCell ref="C218:E218"/>
    <mergeCell ref="A219:B219"/>
    <mergeCell ref="C219:E219"/>
    <mergeCell ref="C216:E216"/>
    <mergeCell ref="A236:B236"/>
    <mergeCell ref="C236:E236"/>
    <mergeCell ref="A237:B237"/>
    <mergeCell ref="C237:E237"/>
    <mergeCell ref="A253:B253"/>
    <mergeCell ref="C253:E253"/>
    <mergeCell ref="C220:E220"/>
    <mergeCell ref="C221:E221"/>
    <mergeCell ref="A233:B233"/>
    <mergeCell ref="C233:E233"/>
    <mergeCell ref="A234:B234"/>
    <mergeCell ref="C234:E234"/>
    <mergeCell ref="A228:B228"/>
    <mergeCell ref="C228:E228"/>
    <mergeCell ref="A231:B231"/>
    <mergeCell ref="C231:E231"/>
    <mergeCell ref="A232:B232"/>
    <mergeCell ref="C232:E232"/>
    <mergeCell ref="A238:B238"/>
    <mergeCell ref="C238:E238"/>
    <mergeCell ref="A242:B242"/>
    <mergeCell ref="C242:E242"/>
    <mergeCell ref="A243:B243"/>
    <mergeCell ref="C271:E271"/>
    <mergeCell ref="C273:E273"/>
    <mergeCell ref="C269:E269"/>
    <mergeCell ref="C270:E270"/>
    <mergeCell ref="C272:E272"/>
    <mergeCell ref="A250:B250"/>
    <mergeCell ref="C250:E250"/>
    <mergeCell ref="A256:B256"/>
    <mergeCell ref="C256:E256"/>
    <mergeCell ref="A255:B255"/>
    <mergeCell ref="C255:E255"/>
    <mergeCell ref="A262:B262"/>
    <mergeCell ref="C262:E262"/>
    <mergeCell ref="A257:B257"/>
    <mergeCell ref="C257:E257"/>
    <mergeCell ref="A261:B261"/>
    <mergeCell ref="C261:E261"/>
    <mergeCell ref="A259:B259"/>
    <mergeCell ref="C259:E259"/>
    <mergeCell ref="A258:B258"/>
    <mergeCell ref="C258:E258"/>
    <mergeCell ref="C260:E260"/>
    <mergeCell ref="A278:B278"/>
    <mergeCell ref="C278:E278"/>
    <mergeCell ref="A276:B276"/>
    <mergeCell ref="C276:E276"/>
    <mergeCell ref="A277:B277"/>
    <mergeCell ref="C277:E277"/>
    <mergeCell ref="A274:B274"/>
    <mergeCell ref="C274:E274"/>
    <mergeCell ref="A275:B275"/>
    <mergeCell ref="C275:E275"/>
    <mergeCell ref="A280:B280"/>
    <mergeCell ref="C280:E280"/>
    <mergeCell ref="A279:B279"/>
    <mergeCell ref="C279:E279"/>
    <mergeCell ref="A284:B284"/>
    <mergeCell ref="C284:E284"/>
    <mergeCell ref="A281:B281"/>
    <mergeCell ref="C281:E281"/>
    <mergeCell ref="A285:B285"/>
    <mergeCell ref="C285:E285"/>
    <mergeCell ref="A283:B283"/>
    <mergeCell ref="C283:E283"/>
    <mergeCell ref="A282:B282"/>
    <mergeCell ref="C282:E282"/>
    <mergeCell ref="A292:B292"/>
    <mergeCell ref="C292:E292"/>
    <mergeCell ref="A293:B293"/>
    <mergeCell ref="C293:E293"/>
    <mergeCell ref="A290:B290"/>
    <mergeCell ref="C290:E290"/>
    <mergeCell ref="A291:B291"/>
    <mergeCell ref="C291:E291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95:B295"/>
    <mergeCell ref="C295:E295"/>
    <mergeCell ref="A294:B294"/>
    <mergeCell ref="C294:E294"/>
    <mergeCell ref="A299:B299"/>
    <mergeCell ref="C299:E299"/>
    <mergeCell ref="A296:B296"/>
    <mergeCell ref="C296:E296"/>
    <mergeCell ref="A298:B298"/>
    <mergeCell ref="C298:E298"/>
    <mergeCell ref="A300:B300"/>
    <mergeCell ref="C300:E300"/>
    <mergeCell ref="A297:B297"/>
    <mergeCell ref="C297:E297"/>
    <mergeCell ref="A304:B304"/>
    <mergeCell ref="C304:E304"/>
    <mergeCell ref="A302:B302"/>
    <mergeCell ref="C302:E302"/>
    <mergeCell ref="A303:B303"/>
    <mergeCell ref="C303:E303"/>
    <mergeCell ref="A301:B301"/>
    <mergeCell ref="C301:E301"/>
    <mergeCell ref="A309:B309"/>
    <mergeCell ref="C309:E309"/>
    <mergeCell ref="A307:B307"/>
    <mergeCell ref="C307:E307"/>
    <mergeCell ref="A308:B308"/>
    <mergeCell ref="C308:E308"/>
    <mergeCell ref="A305:B305"/>
    <mergeCell ref="C305:E305"/>
    <mergeCell ref="A306:B306"/>
    <mergeCell ref="C306:E306"/>
    <mergeCell ref="A321:B321"/>
    <mergeCell ref="C321:E321"/>
    <mergeCell ref="A319:B319"/>
    <mergeCell ref="C319:E319"/>
    <mergeCell ref="A320:B320"/>
    <mergeCell ref="C320:E320"/>
    <mergeCell ref="A311:B311"/>
    <mergeCell ref="C311:E311"/>
    <mergeCell ref="A310:B310"/>
    <mergeCell ref="C310:E310"/>
    <mergeCell ref="A312:B312"/>
    <mergeCell ref="C312:E312"/>
    <mergeCell ref="A313:B313"/>
    <mergeCell ref="C313:E313"/>
    <mergeCell ref="A316:B316"/>
    <mergeCell ref="C316:E316"/>
    <mergeCell ref="A318:B318"/>
    <mergeCell ref="C318:E318"/>
    <mergeCell ref="C317:E317"/>
    <mergeCell ref="A314:B314"/>
    <mergeCell ref="C314:E314"/>
    <mergeCell ref="A315:B315"/>
    <mergeCell ref="C315:E315"/>
    <mergeCell ref="A332:B332"/>
    <mergeCell ref="C332:E332"/>
    <mergeCell ref="A328:B328"/>
    <mergeCell ref="C328:E328"/>
    <mergeCell ref="A330:B330"/>
    <mergeCell ref="C330:E330"/>
    <mergeCell ref="A324:B324"/>
    <mergeCell ref="C324:E324"/>
    <mergeCell ref="A326:B326"/>
    <mergeCell ref="C326:E326"/>
    <mergeCell ref="C327:E327"/>
    <mergeCell ref="A327:B327"/>
    <mergeCell ref="A334:B334"/>
    <mergeCell ref="C334:E334"/>
    <mergeCell ref="A335:B335"/>
    <mergeCell ref="C335:E335"/>
    <mergeCell ref="A333:B333"/>
    <mergeCell ref="C333:E333"/>
    <mergeCell ref="A340:B340"/>
    <mergeCell ref="C340:E340"/>
    <mergeCell ref="A341:B341"/>
    <mergeCell ref="C341:E341"/>
    <mergeCell ref="A338:B338"/>
    <mergeCell ref="C338:E338"/>
    <mergeCell ref="A339:B339"/>
    <mergeCell ref="C339:E339"/>
    <mergeCell ref="A336:B336"/>
    <mergeCell ref="C336:E336"/>
    <mergeCell ref="A337:B337"/>
    <mergeCell ref="C337:E337"/>
    <mergeCell ref="A344:B344"/>
    <mergeCell ref="C344:E344"/>
    <mergeCell ref="A345:B345"/>
    <mergeCell ref="C345:E345"/>
    <mergeCell ref="A342:B342"/>
    <mergeCell ref="C342:E342"/>
    <mergeCell ref="A343:B343"/>
    <mergeCell ref="C343:E343"/>
    <mergeCell ref="A349:B349"/>
    <mergeCell ref="C349:E349"/>
    <mergeCell ref="A348:B348"/>
    <mergeCell ref="C348:E348"/>
    <mergeCell ref="A346:B346"/>
    <mergeCell ref="C346:E346"/>
    <mergeCell ref="A347:B347"/>
    <mergeCell ref="C347:E347"/>
    <mergeCell ref="C351:E351"/>
    <mergeCell ref="A352:B352"/>
    <mergeCell ref="C352:E352"/>
    <mergeCell ref="A355:B355"/>
    <mergeCell ref="C355:E355"/>
    <mergeCell ref="A356:E356"/>
    <mergeCell ref="A366:B366"/>
    <mergeCell ref="C366:E366"/>
    <mergeCell ref="A360:B360"/>
    <mergeCell ref="C360:E360"/>
    <mergeCell ref="A361:B361"/>
    <mergeCell ref="C361:E361"/>
    <mergeCell ref="A358:B358"/>
    <mergeCell ref="C358:E358"/>
    <mergeCell ref="A359:B359"/>
    <mergeCell ref="C359:E359"/>
    <mergeCell ref="A363:B363"/>
    <mergeCell ref="C363:E363"/>
    <mergeCell ref="C353:E353"/>
    <mergeCell ref="A354:B354"/>
    <mergeCell ref="C354:E354"/>
    <mergeCell ref="C84:E84"/>
    <mergeCell ref="C85:E85"/>
    <mergeCell ref="C373:E373"/>
    <mergeCell ref="C92:E92"/>
    <mergeCell ref="C87:E87"/>
    <mergeCell ref="C96:E96"/>
    <mergeCell ref="C89:E89"/>
    <mergeCell ref="C88:E88"/>
    <mergeCell ref="A135:B135"/>
    <mergeCell ref="C135:E135"/>
    <mergeCell ref="C86:E86"/>
    <mergeCell ref="C90:E90"/>
    <mergeCell ref="C91:E91"/>
    <mergeCell ref="C93:E93"/>
    <mergeCell ref="C94:E94"/>
    <mergeCell ref="C95:E95"/>
    <mergeCell ref="C97:E97"/>
    <mergeCell ref="C98:E98"/>
    <mergeCell ref="A350:B350"/>
    <mergeCell ref="C350:E350"/>
    <mergeCell ref="A351:B351"/>
    <mergeCell ref="C99:E99"/>
    <mergeCell ref="C267:E267"/>
    <mergeCell ref="C268:E268"/>
    <mergeCell ref="A374:B374"/>
    <mergeCell ref="C374:E374"/>
    <mergeCell ref="A371:B371"/>
    <mergeCell ref="C371:E371"/>
    <mergeCell ref="A372:B372"/>
    <mergeCell ref="C372:E372"/>
    <mergeCell ref="C329:E329"/>
    <mergeCell ref="C331:E331"/>
    <mergeCell ref="A368:E368"/>
    <mergeCell ref="A369:B369"/>
    <mergeCell ref="C369:E369"/>
    <mergeCell ref="A370:B370"/>
    <mergeCell ref="C370:E370"/>
    <mergeCell ref="A367:B367"/>
    <mergeCell ref="C367:E367"/>
    <mergeCell ref="A364:B364"/>
    <mergeCell ref="C364:E364"/>
    <mergeCell ref="A365:B365"/>
    <mergeCell ref="C365:E365"/>
    <mergeCell ref="A362:B362"/>
    <mergeCell ref="C362:E362"/>
    <mergeCell ref="A357:B357"/>
    <mergeCell ref="C357:E357"/>
    <mergeCell ref="A353:B353"/>
    <mergeCell ref="A80:B80"/>
    <mergeCell ref="C80:E80"/>
    <mergeCell ref="A81:B81"/>
    <mergeCell ref="C81:E81"/>
    <mergeCell ref="A82:B82"/>
    <mergeCell ref="C82:E82"/>
    <mergeCell ref="C83:E83"/>
    <mergeCell ref="A196:B196"/>
    <mergeCell ref="C196:E196"/>
    <mergeCell ref="A174:B174"/>
    <mergeCell ref="C174:E174"/>
    <mergeCell ref="A173:B173"/>
    <mergeCell ref="C173:E173"/>
    <mergeCell ref="A180:B180"/>
    <mergeCell ref="C180:E180"/>
    <mergeCell ref="A172:B172"/>
    <mergeCell ref="C172:E172"/>
    <mergeCell ref="A171:B171"/>
    <mergeCell ref="C171:E171"/>
    <mergeCell ref="A178:B178"/>
    <mergeCell ref="C178:E178"/>
    <mergeCell ref="A179:B179"/>
    <mergeCell ref="C179:E179"/>
    <mergeCell ref="C170:E170"/>
    <mergeCell ref="A193:B193"/>
    <mergeCell ref="C193:E193"/>
    <mergeCell ref="A194:B194"/>
    <mergeCell ref="C194:E194"/>
    <mergeCell ref="A195:B195"/>
    <mergeCell ref="C195:E195"/>
    <mergeCell ref="A266:B266"/>
    <mergeCell ref="C266:E266"/>
    <mergeCell ref="A264:B264"/>
    <mergeCell ref="C264:E264"/>
    <mergeCell ref="A265:B265"/>
    <mergeCell ref="C265:E265"/>
    <mergeCell ref="A263:B263"/>
    <mergeCell ref="C263:E263"/>
    <mergeCell ref="A235:B235"/>
    <mergeCell ref="C235:E235"/>
    <mergeCell ref="A244:B244"/>
    <mergeCell ref="C244:E244"/>
    <mergeCell ref="A215:B215"/>
    <mergeCell ref="C215:E215"/>
    <mergeCell ref="A216:B216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C222:E222"/>
    <mergeCell ref="C229:E229"/>
    <mergeCell ref="C230:E230"/>
    <mergeCell ref="C243:E243"/>
    <mergeCell ref="A240:B240"/>
    <mergeCell ref="C240:E240"/>
    <mergeCell ref="A241:B241"/>
    <mergeCell ref="C241:E241"/>
    <mergeCell ref="A239:B239"/>
    <mergeCell ref="C239:E239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Uvod</vt:lpstr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</cp:lastModifiedBy>
  <cp:lastPrinted>2023-12-18T08:25:53Z</cp:lastPrinted>
  <dcterms:created xsi:type="dcterms:W3CDTF">2022-08-12T12:51:27Z</dcterms:created>
  <dcterms:modified xsi:type="dcterms:W3CDTF">2023-12-18T12:45:02Z</dcterms:modified>
</cp:coreProperties>
</file>