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bookViews>
    <workbookView xWindow="-120" yWindow="-120" windowWidth="29040" windowHeight="15840"/>
  </bookViews>
  <sheets>
    <sheet name="PR" sheetId="1" r:id="rId1"/>
    <sheet name="VR" sheetId="2" r:id="rId2"/>
    <sheet name="VP" sheetId="3" r:id="rId3"/>
  </sheets>
  <externalReferences>
    <externalReference r:id="rId4"/>
  </externalReferences>
  <definedNames>
    <definedName name="_xlnm.Print_Area" localSheetId="0">PR!$A$1:$D$176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E76" i="2"/>
  <c r="E75" i="2" s="1"/>
  <c r="E73" i="2"/>
  <c r="F73" i="2" s="1"/>
  <c r="E11" i="3"/>
  <c r="F18" i="3"/>
  <c r="E7" i="3"/>
  <c r="F7" i="3" s="1"/>
  <c r="F8" i="3"/>
  <c r="F10" i="3"/>
  <c r="F12" i="3"/>
  <c r="F13" i="3"/>
  <c r="F14" i="3"/>
  <c r="F15" i="3"/>
  <c r="F17" i="3"/>
  <c r="F9" i="3"/>
  <c r="E9" i="3"/>
  <c r="E110" i="1"/>
  <c r="E109" i="1" s="1"/>
  <c r="F45" i="2"/>
  <c r="F42" i="2"/>
  <c r="F41" i="2"/>
  <c r="D23" i="2"/>
  <c r="E23" i="2"/>
  <c r="F39" i="2"/>
  <c r="E33" i="2"/>
  <c r="E53" i="2"/>
  <c r="E52" i="2" s="1"/>
  <c r="E89" i="2"/>
  <c r="E88" i="2" s="1"/>
  <c r="E92" i="2"/>
  <c r="E91" i="2" s="1"/>
  <c r="F93" i="2"/>
  <c r="E162" i="1"/>
  <c r="E161" i="1" s="1"/>
  <c r="E158" i="1"/>
  <c r="E156" i="1"/>
  <c r="E155" i="1" s="1"/>
  <c r="F155" i="1" s="1"/>
  <c r="E153" i="1"/>
  <c r="E152" i="1" s="1"/>
  <c r="F152" i="1" s="1"/>
  <c r="E143" i="1"/>
  <c r="E133" i="1"/>
  <c r="E117" i="1"/>
  <c r="E116" i="1" s="1"/>
  <c r="E84" i="1"/>
  <c r="E83" i="1" s="1"/>
  <c r="E29" i="2"/>
  <c r="E10" i="2"/>
  <c r="E9" i="2" s="1"/>
  <c r="F11" i="2"/>
  <c r="F12" i="2"/>
  <c r="F13" i="2"/>
  <c r="F14" i="2"/>
  <c r="F15" i="2"/>
  <c r="F16" i="2"/>
  <c r="F17" i="2"/>
  <c r="F18" i="2"/>
  <c r="F19" i="2"/>
  <c r="F20" i="2"/>
  <c r="F23" i="2"/>
  <c r="F24" i="2"/>
  <c r="F25" i="2"/>
  <c r="F26" i="2"/>
  <c r="F27" i="2"/>
  <c r="F28" i="2"/>
  <c r="F30" i="2"/>
  <c r="F31" i="2"/>
  <c r="F32" i="2"/>
  <c r="F34" i="2"/>
  <c r="F35" i="2"/>
  <c r="F36" i="2"/>
  <c r="F37" i="2"/>
  <c r="F38" i="2"/>
  <c r="F40" i="2"/>
  <c r="F43" i="2"/>
  <c r="F44" i="2"/>
  <c r="F46" i="2"/>
  <c r="F47" i="2"/>
  <c r="F48" i="2"/>
  <c r="F49" i="2"/>
  <c r="F50" i="2"/>
  <c r="F51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4" i="2"/>
  <c r="F77" i="2"/>
  <c r="F78" i="2"/>
  <c r="F79" i="2"/>
  <c r="F80" i="2"/>
  <c r="F81" i="2"/>
  <c r="F82" i="2"/>
  <c r="F83" i="2"/>
  <c r="F84" i="2"/>
  <c r="F85" i="2"/>
  <c r="F86" i="2"/>
  <c r="F87" i="2"/>
  <c r="F90" i="2"/>
  <c r="F94" i="2"/>
  <c r="F95" i="2"/>
  <c r="F96" i="2"/>
  <c r="F97" i="2"/>
  <c r="F98" i="2"/>
  <c r="F59" i="1"/>
  <c r="E59" i="1"/>
  <c r="E5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00" i="1"/>
  <c r="F101" i="1"/>
  <c r="F102" i="1"/>
  <c r="F103" i="1"/>
  <c r="F104" i="1"/>
  <c r="F105" i="1"/>
  <c r="F106" i="1"/>
  <c r="F107" i="1"/>
  <c r="F108" i="1"/>
  <c r="F111" i="1"/>
  <c r="F112" i="1"/>
  <c r="F113" i="1"/>
  <c r="F115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4" i="1"/>
  <c r="F135" i="1"/>
  <c r="F136" i="1"/>
  <c r="F137" i="1"/>
  <c r="F138" i="1"/>
  <c r="F139" i="1"/>
  <c r="F140" i="1"/>
  <c r="F141" i="1"/>
  <c r="F142" i="1"/>
  <c r="F144" i="1"/>
  <c r="F145" i="1"/>
  <c r="F146" i="1"/>
  <c r="F147" i="1"/>
  <c r="F148" i="1"/>
  <c r="F149" i="1"/>
  <c r="F150" i="1"/>
  <c r="F151" i="1"/>
  <c r="F153" i="1"/>
  <c r="F154" i="1"/>
  <c r="F156" i="1"/>
  <c r="F157" i="1"/>
  <c r="F158" i="1"/>
  <c r="F159" i="1"/>
  <c r="F162" i="1"/>
  <c r="F163" i="1"/>
  <c r="F164" i="1"/>
  <c r="F165" i="1"/>
  <c r="F166" i="1"/>
  <c r="F167" i="1"/>
  <c r="E10" i="1"/>
  <c r="E9" i="1" s="1"/>
  <c r="E8" i="1" s="1"/>
  <c r="E22" i="2" l="1"/>
  <c r="E21" i="2"/>
  <c r="E21" i="3"/>
  <c r="E160" i="1"/>
  <c r="F160" i="1" s="1"/>
  <c r="F161" i="1"/>
  <c r="E132" i="1"/>
  <c r="E57" i="1"/>
  <c r="E7" i="1" s="1"/>
  <c r="E8" i="2"/>
  <c r="D11" i="3"/>
  <c r="F11" i="3" s="1"/>
  <c r="F21" i="3" s="1"/>
  <c r="D10" i="2"/>
  <c r="F10" i="2" s="1"/>
  <c r="E7" i="2" l="1"/>
  <c r="D102" i="2"/>
  <c r="D104" i="2"/>
  <c r="D53" i="2"/>
  <c r="D76" i="2"/>
  <c r="D33" i="2"/>
  <c r="D114" i="1"/>
  <c r="D52" i="2" l="1"/>
  <c r="F52" i="2" s="1"/>
  <c r="F53" i="2"/>
  <c r="D75" i="2"/>
  <c r="F75" i="2" s="1"/>
  <c r="F76" i="2"/>
  <c r="F33" i="2"/>
  <c r="D171" i="1"/>
  <c r="F114" i="1"/>
  <c r="D59" i="1"/>
  <c r="D58" i="1" l="1"/>
  <c r="F58" i="1" s="1"/>
  <c r="D9" i="3" l="1"/>
  <c r="D7" i="3"/>
  <c r="C3" i="3"/>
  <c r="D21" i="3" l="1"/>
  <c r="D156" i="1"/>
  <c r="D173" i="1" l="1"/>
  <c r="D89" i="2" l="1"/>
  <c r="D92" i="2"/>
  <c r="D29" i="2"/>
  <c r="F29" i="2" s="1"/>
  <c r="D158" i="1"/>
  <c r="D155" i="1" s="1"/>
  <c r="D153" i="1"/>
  <c r="D152" i="1" s="1"/>
  <c r="F92" i="2" l="1"/>
  <c r="D103" i="2"/>
  <c r="D88" i="2"/>
  <c r="F88" i="2" s="1"/>
  <c r="F89" i="2"/>
  <c r="D110" i="1"/>
  <c r="F110" i="1" s="1"/>
  <c r="D101" i="2"/>
  <c r="D22" i="2"/>
  <c r="F22" i="2" s="1"/>
  <c r="D84" i="1"/>
  <c r="D162" i="1"/>
  <c r="D161" i="1" s="1"/>
  <c r="D160" i="1" s="1"/>
  <c r="D99" i="1"/>
  <c r="D133" i="1"/>
  <c r="F133" i="1" s="1"/>
  <c r="D9" i="2"/>
  <c r="D91" i="2"/>
  <c r="F91" i="2" s="1"/>
  <c r="D143" i="1"/>
  <c r="F143" i="1" s="1"/>
  <c r="D117" i="1"/>
  <c r="D10" i="1"/>
  <c r="F10" i="1" s="1"/>
  <c r="D8" i="2" l="1"/>
  <c r="F8" i="2" s="1"/>
  <c r="F9" i="2"/>
  <c r="D116" i="1"/>
  <c r="F116" i="1" s="1"/>
  <c r="F117" i="1"/>
  <c r="D98" i="1"/>
  <c r="F98" i="1" s="1"/>
  <c r="F99" i="1"/>
  <c r="D83" i="1"/>
  <c r="F83" i="1" s="1"/>
  <c r="F84" i="1"/>
  <c r="D21" i="2"/>
  <c r="D105" i="2"/>
  <c r="D174" i="1"/>
  <c r="D170" i="1"/>
  <c r="D109" i="1"/>
  <c r="F109" i="1" s="1"/>
  <c r="D132" i="1"/>
  <c r="F132" i="1" s="1"/>
  <c r="D9" i="1"/>
  <c r="D172" i="1"/>
  <c r="D8" i="1" l="1"/>
  <c r="F8" i="1" s="1"/>
  <c r="F9" i="1"/>
  <c r="D7" i="2"/>
  <c r="F7" i="2" s="1"/>
  <c r="F21" i="2"/>
  <c r="D57" i="1"/>
  <c r="D175" i="1"/>
  <c r="D106" i="2" l="1"/>
  <c r="D7" i="1"/>
  <c r="F7" i="1" s="1"/>
  <c r="F57" i="1"/>
  <c r="D176" i="1" l="1"/>
</calcChain>
</file>

<file path=xl/sharedStrings.xml><?xml version="1.0" encoding="utf-8"?>
<sst xmlns="http://schemas.openxmlformats.org/spreadsheetml/2006/main" count="667" uniqueCount="250">
  <si>
    <t>Izvor fin.</t>
  </si>
  <si>
    <t>Konto</t>
  </si>
  <si>
    <t>Naziv</t>
  </si>
  <si>
    <t>Godišnji plan</t>
  </si>
  <si>
    <t>31</t>
  </si>
  <si>
    <t>11927</t>
  </si>
  <si>
    <t>OŠ LAPAD</t>
  </si>
  <si>
    <t>18054</t>
  </si>
  <si>
    <t>DECENTRALIZIRANE FUNKCIJE- MINIMALNI FINANCIJSKI STANDARD</t>
  </si>
  <si>
    <t>18054004</t>
  </si>
  <si>
    <t>REDOVNA DJELATNOST OSNOVNOG OBRAZOVANJA</t>
  </si>
  <si>
    <t>49</t>
  </si>
  <si>
    <t>Pomoći iz državnog proračuna za plaće te ostale rashode za zaposlene</t>
  </si>
  <si>
    <t>31111</t>
  </si>
  <si>
    <t>Plaće za zaposlene</t>
  </si>
  <si>
    <t>31212</t>
  </si>
  <si>
    <t>Nagrade</t>
  </si>
  <si>
    <t>31213</t>
  </si>
  <si>
    <t>Darovi</t>
  </si>
  <si>
    <t>31214</t>
  </si>
  <si>
    <t>Otpremnine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</si>
  <si>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</si>
  <si>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</si>
  <si>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</si>
  <si>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</si>
  <si>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</si>
  <si>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</si>
  <si>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31321</t>
  </si>
  <si>
    <t>Doprinosi za obvezno zdravstveno osiguranje</t>
  </si>
  <si>
    <t>32121</t>
  </si>
  <si>
    <t>Naknade za prijevoz na posao i s posla</t>
  </si>
  <si>
    <t>32955</t>
  </si>
  <si>
    <t>Novčana naknada poslodavca zbog nezapošljavanja osoba s invaliditetom</t>
  </si>
  <si>
    <t>18055</t>
  </si>
  <si>
    <t>DECENTRALIZIRANE FUNKCIJE - IZNAD MINIMALNOG FINANCIJSKOG STANDARDA</t>
  </si>
  <si>
    <t>18055002</t>
  </si>
  <si>
    <t>OSTALI PROJEKTI U OSNOVNOM ŠKOLSTVU</t>
  </si>
  <si>
    <t>25</t>
  </si>
  <si>
    <t>Vlastiti prihodi proračunskih korisnika</t>
  </si>
  <si>
    <t>32241</t>
  </si>
  <si>
    <t>Materijal i dijelovi za tekuće i inveticijsko održavanje građevinskih objekata</t>
  </si>
  <si>
    <t>55</t>
  </si>
  <si>
    <t>Donacije i ostali namjenski prihodi proračunskih korisnika</t>
  </si>
  <si>
    <t>32115</t>
  </si>
  <si>
    <t>Naknade za prijevoz na službenom putu u zemlji</t>
  </si>
  <si>
    <t>32251</t>
  </si>
  <si>
    <t>Sitni inventar</t>
  </si>
  <si>
    <t>42212</t>
  </si>
  <si>
    <t>Uredski namještaj</t>
  </si>
  <si>
    <t>18055006</t>
  </si>
  <si>
    <t>PRODUŽENI BORAVAK</t>
  </si>
  <si>
    <t>32224</t>
  </si>
  <si>
    <t>Namirnice</t>
  </si>
  <si>
    <t>32271</t>
  </si>
  <si>
    <t>Službena, radna i zaštitna odjeća i obuća</t>
  </si>
  <si>
    <t>32322</t>
  </si>
  <si>
    <t>Usluge tekućeg i investicijskog održavanja postrojenja i opreme</t>
  </si>
  <si>
    <t>32361</t>
  </si>
  <si>
    <t>Obvezni i preventivni zdravstveni pregledi zaposlenika</t>
  </si>
  <si>
    <t>32363</t>
  </si>
  <si>
    <t>Laboratorijske usluge</t>
  </si>
  <si>
    <t>32931</t>
  </si>
  <si>
    <t>Reprezentacija</t>
  </si>
  <si>
    <t>18055037</t>
  </si>
  <si>
    <t>SUFINANCIRANJE  ŠKOLSKOG ŠPORTA</t>
  </si>
  <si>
    <t>32111</t>
  </si>
  <si>
    <t>Dnevnice za službeni put u zemlji</t>
  </si>
  <si>
    <t>32319</t>
  </si>
  <si>
    <t>Ostale usluge za komunikaciju i prijevoz</t>
  </si>
  <si>
    <t>32372</t>
  </si>
  <si>
    <t>Ugovori o djelu</t>
  </si>
  <si>
    <t>18055039</t>
  </si>
  <si>
    <t>NABAVA ŠKOLSKIH UDŽBENIKA</t>
  </si>
  <si>
    <t>42411</t>
  </si>
  <si>
    <t>Knjige u knjižnici</t>
  </si>
  <si>
    <t>18055043</t>
  </si>
  <si>
    <t>PREHRANA ZA UČENIKE U OSNOVNIM ŠKOLAMA</t>
  </si>
  <si>
    <t>37224</t>
  </si>
  <si>
    <t>Prehrana</t>
  </si>
  <si>
    <t>Razdjel 8 UPRAVNI ODJEL ZA OBRAZOVANJE, ŠPORT, SOCIJALNU SKRB I CIVILNO DRUŠTVO</t>
  </si>
  <si>
    <t>Glava 31 OSNOVNO ŠKOLSTVO</t>
  </si>
  <si>
    <t>18054001</t>
  </si>
  <si>
    <t>MATERIJALNI I FINANCIJSKI RASHODI</t>
  </si>
  <si>
    <t>Potpore za decentralizirane izdatke</t>
  </si>
  <si>
    <t>32113</t>
  </si>
  <si>
    <t>Naknade za smještaj na službenom putu u zemlji</t>
  </si>
  <si>
    <t>32131</t>
  </si>
  <si>
    <t>Seminari, savjetovanja i simpoziji</t>
  </si>
  <si>
    <t>32132</t>
  </si>
  <si>
    <t>Tečajevi i stručni ispiti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</si>
  <si>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</si>
  <si>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</si>
  <si>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</si>
  <si>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</si>
  <si>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</si>
  <si>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</si>
  <si>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</si>
  <si>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</si>
  <si>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</si>
  <si>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</si>
  <si>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32226</t>
  </si>
  <si>
    <t>Lijekovi</t>
  </si>
  <si>
    <t>32231</t>
  </si>
  <si>
    <t>Električna energija</t>
  </si>
  <si>
    <t>32233</t>
  </si>
  <si>
    <t>Plin</t>
  </si>
  <si>
    <t>32234</t>
  </si>
  <si>
    <t>Motorni benzin i dizel gorivo</t>
  </si>
  <si>
    <t>32242</t>
  </si>
  <si>
    <t>Materijal i dijelovi za tekuće i investicijsko održavanje postrojenja i opreme</t>
  </si>
  <si>
    <t>32311</t>
  </si>
  <si>
    <t>Usluge telefona, telefaksa</t>
  </si>
  <si>
    <t>32313</t>
  </si>
  <si>
    <t>Poštarina (pisma, tiskanice i sl.)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</si>
  <si>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</si>
  <si>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</si>
  <si>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</si>
  <si>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</si>
  <si>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</si>
  <si>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</si>
  <si>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</si>
  <si>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</si>
  <si>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</si>
  <si>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</t>
  </si>
  <si>
    <t>32379</t>
  </si>
  <si>
    <t>Ostale intelektualne usluge</t>
  </si>
  <si>
    <t>32381</t>
  </si>
  <si>
    <t>Usluge ažuriranja računalnih baza</t>
  </si>
  <si>
    <t>32389</t>
  </si>
  <si>
    <t>Ostale računalne usluge</t>
  </si>
  <si>
    <t>32391</t>
  </si>
  <si>
    <t>Grafičke i tiskarske usluge, usluge kopiranja i uvezivanja i slično</t>
  </si>
  <si>
    <t>32396</t>
  </si>
  <si>
    <t>Usluge čuvanja imovine i obveza</t>
  </si>
  <si>
    <t>32399</t>
  </si>
  <si>
    <t>Ostale nespomenute usluge</t>
  </si>
  <si>
    <t>32922</t>
  </si>
  <si>
    <t>Premije osiguranja ostale imovine</t>
  </si>
  <si>
    <t>32941</t>
  </si>
  <si>
    <t>Tuzemne članarine</t>
  </si>
  <si>
    <t>32959</t>
  </si>
  <si>
    <t>Ostale pristojbe i naknade</t>
  </si>
  <si>
    <t>34312</t>
  </si>
  <si>
    <t>Usluge platnog prometa</t>
  </si>
  <si>
    <t>11</t>
  </si>
  <si>
    <t>Opći prihodi i primici</t>
  </si>
  <si>
    <t>31131</t>
  </si>
  <si>
    <t>Plaće za prekovremeni rad</t>
  </si>
  <si>
    <t>18055009</t>
  </si>
  <si>
    <t>UČENIČKA NATJECANJA OSNOVNIH ŠKOLA</t>
  </si>
  <si>
    <t>32141</t>
  </si>
  <si>
    <t>Naknada za korištenje privatnog automobila u službene svrhe</t>
  </si>
  <si>
    <t>32912</t>
  </si>
  <si>
    <t>Naknade članovima povjerenstava</t>
  </si>
  <si>
    <t>18055021</t>
  </si>
  <si>
    <t>TEKUĆE I INVESTICIJSKO ODRŽAVANJE IZNAD MINIMALNOG STANDARDA</t>
  </si>
  <si>
    <t>32321</t>
  </si>
  <si>
    <t>Usluge tekućeg i investicijskog održavanja građevinskih objekata</t>
  </si>
  <si>
    <t>18055023</t>
  </si>
  <si>
    <t>STRUČNO RAZVOJNE SLUŽBE</t>
  </si>
  <si>
    <t>32373</t>
  </si>
  <si>
    <t>Usluge odvjetnika i pravnog savjetovanja</t>
  </si>
  <si>
    <t>32952</t>
  </si>
  <si>
    <t>Sudske pristojbe</t>
  </si>
  <si>
    <t>32961</t>
  </si>
  <si>
    <t>Troškovi sudskih postupaka</t>
  </si>
  <si>
    <t>34339</t>
  </si>
  <si>
    <t>Ostale zatezne kamate</t>
  </si>
  <si>
    <t>18055036</t>
  </si>
  <si>
    <t>ASISTENT U NASTAVI</t>
  </si>
  <si>
    <t>Izvor: 44</t>
  </si>
  <si>
    <t>44</t>
  </si>
  <si>
    <t>EU fondovi-pomoći</t>
  </si>
  <si>
    <t>18055040</t>
  </si>
  <si>
    <t>SHEMA ŠKOLSKOG VOĆA</t>
  </si>
  <si>
    <t>18056</t>
  </si>
  <si>
    <t>KAPITALNO ULAGANJE U ŠKOLSTVO - MINIMALNI FINANCIJSKI STANDARD</t>
  </si>
  <si>
    <t>18056002</t>
  </si>
  <si>
    <t>ŠKOLSKA OPREMA</t>
  </si>
  <si>
    <t>42211</t>
  </si>
  <si>
    <t>Računala i računalna oprema</t>
  </si>
  <si>
    <t>42231</t>
  </si>
  <si>
    <t>Oprema za grijanje, ventilaciju i hlađenje</t>
  </si>
  <si>
    <t>Novi plan</t>
  </si>
  <si>
    <t>IZVOR 11</t>
  </si>
  <si>
    <t>IZVOR 31</t>
  </si>
  <si>
    <t>IZVOR 42</t>
  </si>
  <si>
    <t>IZVOR 44</t>
  </si>
  <si>
    <t>IZVOR 25</t>
  </si>
  <si>
    <t>IZVOR 55</t>
  </si>
  <si>
    <t>IZVOR 49</t>
  </si>
  <si>
    <t>42</t>
  </si>
  <si>
    <t>Namjenske tekuće pomoći</t>
  </si>
  <si>
    <t>66151</t>
  </si>
  <si>
    <t>Prihodi od pruženih usluga</t>
  </si>
  <si>
    <t>63612</t>
  </si>
  <si>
    <t>Tekuće pomoći proračunskim korisnicima iz proračuna koji im nije nadležan</t>
  </si>
  <si>
    <t>63622</t>
  </si>
  <si>
    <t>Kapitalne pomoći iz državnog proračuna proračunskim korisnicima proračuna JLP(R)S</t>
  </si>
  <si>
    <t>65264</t>
  </si>
  <si>
    <t>Sufinanciranje cijene usluge, participacije i slično</t>
  </si>
  <si>
    <t xml:space="preserve">UKUPNO VAPROR. PRIHODI: </t>
  </si>
  <si>
    <t xml:space="preserve">Materijal za higijenske potrebe i njegu </t>
  </si>
  <si>
    <t>Materijal i dijelovi za tekuće i investicijsko održavanje građevinskih objekata</t>
  </si>
  <si>
    <t>Uređaji</t>
  </si>
  <si>
    <t>Ostale pristojbe I naknade</t>
  </si>
  <si>
    <t>Ostali nespomenuti rashodi poslovanja</t>
  </si>
  <si>
    <t>Ostale naknade iz proračuna u novcu</t>
  </si>
  <si>
    <t>Opći prihodi I primici</t>
  </si>
  <si>
    <t>Ostali materijali za proizvodnju energije (ugljen, drva, teško ulje)</t>
  </si>
  <si>
    <t>Ostala oprema za održavanje I zaštitu</t>
  </si>
  <si>
    <t>Preneseni višak iz prethodnih godina</t>
  </si>
  <si>
    <t xml:space="preserve">Namirnice </t>
  </si>
  <si>
    <t>Seminari, savjetovanja I simpfoziji</t>
  </si>
  <si>
    <t>Ostale tekuće donacije u naravi</t>
  </si>
  <si>
    <t>Ostali nespomenuti prihodi po posebnim propisima</t>
  </si>
  <si>
    <t>Izvor: 22</t>
  </si>
  <si>
    <t>Višak prihoda</t>
  </si>
  <si>
    <t>IZVOR 22</t>
  </si>
  <si>
    <t>IZVOR 29</t>
  </si>
  <si>
    <t>37221</t>
  </si>
  <si>
    <r>
      <t xml:space="preserve">Sufinanciranje cijene prijevoza </t>
    </r>
    <r>
      <rPr>
        <sz val="11"/>
        <color rgb="FFFF0000"/>
        <rFont val="Calibri"/>
        <family val="2"/>
        <charset val="238"/>
        <scheme val="minor"/>
      </rPr>
      <t>posjet kul. Ustanovama</t>
    </r>
  </si>
  <si>
    <t>32329</t>
  </si>
  <si>
    <t>Ostale usluge tekućeg I investicijskog održavanja</t>
  </si>
  <si>
    <t>32339</t>
  </si>
  <si>
    <t>Ostale usluge promidžbe I informiranja</t>
  </si>
  <si>
    <t>32395</t>
  </si>
  <si>
    <t>Usluge čišćenja, pranja I sl.</t>
  </si>
  <si>
    <t>32229</t>
  </si>
  <si>
    <t>Ostale usluge za komunikaciju I prijevoz</t>
  </si>
  <si>
    <t>Naknada za smještaj na sl. Putu u zemlji</t>
  </si>
  <si>
    <t>Ostali materijal I sirovine</t>
  </si>
  <si>
    <t>32953</t>
  </si>
  <si>
    <t>Javnobilježničke pristojbe</t>
  </si>
  <si>
    <t>Oprema za grijanje, ventilaciju I hlađenje</t>
  </si>
  <si>
    <t>37219</t>
  </si>
  <si>
    <t>Ostale nespomenute usluge ispitivanje vlage dvorane</t>
  </si>
  <si>
    <t>Naknada za prijevoz na službenom putu</t>
  </si>
  <si>
    <t>42239</t>
  </si>
  <si>
    <t>Ostala oprema za održavanje i zaštitu</t>
  </si>
  <si>
    <t>PLAN 2024</t>
  </si>
  <si>
    <t>KAPITALNO ULAGANJE U ŠKOLSTVO - IZNAD MINIMALNOG FINANCIJSKOG STANDARDA</t>
  </si>
  <si>
    <t>Stambeni objekti</t>
  </si>
  <si>
    <t>Rebalans I</t>
  </si>
  <si>
    <t>REBALANS I</t>
  </si>
  <si>
    <t>NOVI PLAN</t>
  </si>
  <si>
    <t>Odčepljivanje kanalizacije od korijenja</t>
  </si>
  <si>
    <t>Elaborat za uklanjanje stabla</t>
  </si>
  <si>
    <t>Literatura</t>
  </si>
  <si>
    <t>Tekuće donacije ostalih subjekata izvan općeg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</si>
</sst>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#,##0.00#####"/>
    <numFmt numFmtId="165" formatCode="#,##0.00000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4" fontId="3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164" fontId="0" fillId="0" borderId="0" xfId="0" applyNumberFormat="1"/>
    <xf numFmtId="4" fontId="5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6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quotePrefix="1" applyFill="1" applyAlignment="1">
      <alignment horizontal="left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5" fontId="4" fillId="0" borderId="0" xfId="0" applyNumberFormat="1" applyFont="1"/>
    <xf numFmtId="0" fontId="0" fillId="0" borderId="0" xfId="0" quotePrefix="1" applyFill="1"/>
    <xf numFmtId="0" fontId="6" fillId="0" borderId="0" xfId="0" quotePrefix="1" applyFont="1" applyFill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/>
    </xf>
    <xf numFmtId="4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10" fillId="0" borderId="0" xfId="0" applyFont="1"/>
    <xf numFmtId="164" fontId="11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/>
    <xf numFmtId="0" fontId="0" fillId="4" borderId="0" xfId="0" applyFill="1" applyAlignment="1">
      <alignment horizontal="left"/>
    </xf>
    <xf numFmtId="0" fontId="0" fillId="4" borderId="0" xfId="0" applyFill="1"/>
    <xf numFmtId="164" fontId="0" fillId="4" borderId="0" xfId="0" applyNumberFormat="1" applyFill="1" applyAlignment="1">
      <alignment horizontal="right"/>
    </xf>
    <xf numFmtId="0" fontId="0" fillId="4" borderId="0" xfId="0" quotePrefix="1" applyFill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horizontal="left"/>
    </xf>
    <xf numFmtId="0" fontId="7" fillId="4" borderId="0" xfId="0" applyFont="1" applyFill="1"/>
    <xf numFmtId="0" fontId="6" fillId="0" borderId="0" xfId="0" quotePrefix="1" applyFont="1" applyFill="1"/>
    <xf numFmtId="0" fontId="6" fillId="0" borderId="0" xfId="0" quotePrefix="1" applyFont="1" applyAlignment="1">
      <alignment horizontal="left"/>
    </xf>
    <xf numFmtId="0" fontId="10" fillId="0" borderId="0" xfId="0" quotePrefix="1" applyFont="1" applyFill="1"/>
    <xf numFmtId="0" fontId="0" fillId="4" borderId="0" xfId="0" quotePrefix="1" applyFill="1"/>
    <xf numFmtId="4" fontId="9" fillId="0" borderId="0" xfId="0" quotePrefix="1" applyNumberFormat="1" applyFont="1" applyFill="1" applyAlignment="1">
      <alignment horizontal="left"/>
    </xf>
    <xf numFmtId="0" fontId="9" fillId="0" borderId="0" xfId="0" quotePrefix="1" applyFont="1" applyFill="1"/>
    <xf numFmtId="0" fontId="6" fillId="4" borderId="0" xfId="0" quotePrefix="1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7" fillId="0" borderId="0" xfId="0" applyFont="1" applyFill="1"/>
    <xf numFmtId="164" fontId="7" fillId="0" borderId="0" xfId="0" applyNumberFormat="1" applyFont="1" applyFill="1" applyAlignment="1">
      <alignment horizontal="right"/>
    </xf>
    <xf numFmtId="0" fontId="7" fillId="0" borderId="0" xfId="0" applyFont="1"/>
    <xf numFmtId="0" fontId="7" fillId="0" borderId="0" xfId="0" quotePrefix="1" applyFont="1" applyFill="1"/>
    <xf numFmtId="0" fontId="4" fillId="0" borderId="0" xfId="0" applyFont="1" applyFill="1" applyAlignment="1">
      <alignment wrapText="1"/>
    </xf>
    <xf numFmtId="0" fontId="4" fillId="0" borderId="0" xfId="0" quotePrefix="1" applyFont="1" applyFill="1"/>
    <xf numFmtId="0" fontId="4" fillId="0" borderId="0" xfId="0" quotePrefix="1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7" fillId="4" borderId="0" xfId="0" applyNumberFormat="1" applyFont="1" applyFill="1"/>
    <xf numFmtId="4" fontId="0" fillId="4" borderId="0" xfId="0" applyNumberFormat="1" applyFill="1"/>
    <xf numFmtId="4" fontId="6" fillId="4" borderId="0" xfId="0" applyNumberFormat="1" applyFont="1" applyFill="1"/>
    <xf numFmtId="4" fontId="10" fillId="0" borderId="0" xfId="0" applyNumberFormat="1" applyFont="1"/>
    <xf numFmtId="4" fontId="7" fillId="0" borderId="0" xfId="0" applyNumberFormat="1" applyFont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0" fontId="3" fillId="5" borderId="2" xfId="0" applyFont="1" applyFill="1" applyBorder="1"/>
    <xf numFmtId="0" fontId="0" fillId="5" borderId="0" xfId="0" applyFill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movic/Documents/Financije%202020-2021/2022/PRORA&#268;UN%202022%20kona&#269;ni/&#352;kole%202022/O&#352;%20Lapad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č. "/>
      <sheetName val="vanpror."/>
      <sheetName val="vanpror. prihodi"/>
    </sheetNames>
    <sheetDataSet>
      <sheetData sheetId="0">
        <row r="3">
          <cell r="C3" t="str">
            <v>OSNOVNA ŠKOLA LAPAD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7"/>
  <sheetViews>
    <sheetView tabSelected="1" zoomScaleNormal="100" workbookViewId="0">
      <pane ySplit="5" topLeftCell="A6" activePane="bottomLeft" state="frozen"/>
      <selection pane="bottomLeft"/>
    </sheetView>
  </sheetViews>
  <sheetFormatPr defaultRowHeight="14.4" x14ac:dyDescent="0.3"/>
  <cols>
    <col min="1" max="1" width="8.88671875" customWidth="1" collapsed="1"/>
    <col min="2" max="2" width="12" bestFit="1" customWidth="1" collapsed="1"/>
    <col min="3" max="3" width="68.109375" bestFit="1" customWidth="1" collapsed="1"/>
    <col min="4" max="4" width="12" bestFit="1" customWidth="1" collapsed="1"/>
    <col min="5" max="5" width="10" style="11" bestFit="1" customWidth="1"/>
    <col min="6" max="6" width="10.109375" bestFit="1" customWidth="1"/>
    <col min="7" max="7" width="13.33203125" bestFit="1" customWidth="1"/>
  </cols>
  <sheetData>
    <row r="1" spans="1:7" x14ac:dyDescent="0.3">
      <c r="B1" s="1"/>
      <c r="C1" s="1" t="s">
        <v>79</v>
      </c>
    </row>
    <row r="2" spans="1:7" x14ac:dyDescent="0.3">
      <c r="B2" s="1"/>
      <c r="C2" s="1" t="s">
        <v>80</v>
      </c>
    </row>
    <row r="3" spans="1:7" x14ac:dyDescent="0.3">
      <c r="B3" s="1"/>
      <c r="C3" s="1" t="s">
        <v>6</v>
      </c>
    </row>
    <row r="4" spans="1:7" x14ac:dyDescent="0.3">
      <c r="B4" s="1"/>
    </row>
    <row r="5" spans="1:7" x14ac:dyDescent="0.3">
      <c r="B5" s="1"/>
    </row>
    <row r="6" spans="1:7" x14ac:dyDescent="0.3">
      <c r="A6" s="2"/>
      <c r="B6" s="2" t="s">
        <v>1</v>
      </c>
      <c r="C6" s="2" t="s">
        <v>2</v>
      </c>
      <c r="D6" s="4" t="s">
        <v>183</v>
      </c>
      <c r="E6" s="64" t="s">
        <v>243</v>
      </c>
      <c r="F6" s="63" t="s">
        <v>183</v>
      </c>
    </row>
    <row r="7" spans="1:7" s="5" customFormat="1" x14ac:dyDescent="0.3">
      <c r="A7" s="6"/>
      <c r="B7" s="6" t="s">
        <v>5</v>
      </c>
      <c r="C7" s="6" t="s">
        <v>6</v>
      </c>
      <c r="D7" s="7">
        <f>D8+D57+D160</f>
        <v>470900</v>
      </c>
      <c r="E7" s="30">
        <f t="shared" ref="E7:F7" si="0">E8+E57+E160</f>
        <v>155090</v>
      </c>
      <c r="F7" s="7">
        <f>SUM(D7+E7)</f>
        <v>625990</v>
      </c>
    </row>
    <row r="8" spans="1:7" s="5" customFormat="1" x14ac:dyDescent="0.3">
      <c r="A8" s="6"/>
      <c r="B8" s="6" t="s">
        <v>7</v>
      </c>
      <c r="C8" s="6" t="s">
        <v>8</v>
      </c>
      <c r="D8" s="7">
        <f t="shared" ref="D8:F9" si="1">D9</f>
        <v>98000</v>
      </c>
      <c r="E8" s="30">
        <f t="shared" si="1"/>
        <v>7000</v>
      </c>
      <c r="F8" s="7">
        <f t="shared" ref="F8:F71" si="2">SUM(D8+E8)</f>
        <v>105000</v>
      </c>
    </row>
    <row r="9" spans="1:7" s="5" customFormat="1" x14ac:dyDescent="0.3">
      <c r="A9" s="6"/>
      <c r="B9" s="6" t="s">
        <v>81</v>
      </c>
      <c r="C9" s="6" t="s">
        <v>82</v>
      </c>
      <c r="D9" s="7">
        <f t="shared" si="1"/>
        <v>98000</v>
      </c>
      <c r="E9" s="30">
        <f t="shared" si="1"/>
        <v>7000</v>
      </c>
      <c r="F9" s="7">
        <f t="shared" si="2"/>
        <v>105000</v>
      </c>
    </row>
    <row r="10" spans="1:7" s="5" customFormat="1" x14ac:dyDescent="0.3">
      <c r="A10" s="6" t="s">
        <v>4</v>
      </c>
      <c r="B10" s="6"/>
      <c r="C10" s="6" t="s">
        <v>83</v>
      </c>
      <c r="D10" s="7">
        <f t="shared" ref="D10:F10" si="3">SUM(D11:D56)</f>
        <v>98000</v>
      </c>
      <c r="E10" s="30">
        <f t="shared" si="3"/>
        <v>7000</v>
      </c>
      <c r="F10" s="7">
        <f t="shared" si="2"/>
        <v>105000</v>
      </c>
      <c r="G10" s="25"/>
    </row>
    <row r="11" spans="1:7" x14ac:dyDescent="0.3">
      <c r="A11" s="8" t="s">
        <v>4</v>
      </c>
      <c r="B11" s="8" t="s">
        <v>65</v>
      </c>
      <c r="C11" s="8" t="s">
        <v>66</v>
      </c>
      <c r="D11" s="9">
        <v>4500</v>
      </c>
      <c r="E11" s="11">
        <v>0</v>
      </c>
      <c r="F11" s="7">
        <f t="shared" si="2"/>
        <v>4500</v>
      </c>
    </row>
    <row r="12" spans="1:7" x14ac:dyDescent="0.3">
      <c r="A12" s="8" t="s">
        <v>4</v>
      </c>
      <c r="B12" s="8" t="s">
        <v>84</v>
      </c>
      <c r="C12" s="8" t="s">
        <v>85</v>
      </c>
      <c r="D12" s="9">
        <v>1500</v>
      </c>
      <c r="E12" s="11">
        <v>0</v>
      </c>
      <c r="F12" s="7">
        <f t="shared" si="2"/>
        <v>1500</v>
      </c>
    </row>
    <row r="13" spans="1:7" x14ac:dyDescent="0.3">
      <c r="A13" s="8" t="s">
        <v>4</v>
      </c>
      <c r="B13" s="8" t="s">
        <v>43</v>
      </c>
      <c r="C13" s="8" t="s">
        <v>44</v>
      </c>
      <c r="D13" s="9">
        <v>1000</v>
      </c>
      <c r="E13" s="11">
        <v>1500</v>
      </c>
      <c r="F13" s="7">
        <f t="shared" si="2"/>
        <v>2500</v>
      </c>
    </row>
    <row r="14" spans="1:7" x14ac:dyDescent="0.3">
      <c r="A14" s="8" t="s">
        <v>4</v>
      </c>
      <c r="B14" s="8" t="s">
        <v>86</v>
      </c>
      <c r="C14" s="8" t="s">
        <v>87</v>
      </c>
      <c r="D14" s="9">
        <v>500</v>
      </c>
      <c r="E14" s="11">
        <v>100</v>
      </c>
      <c r="F14" s="7">
        <f t="shared" si="2"/>
        <v>600</v>
      </c>
    </row>
    <row r="15" spans="1:7" x14ac:dyDescent="0.3">
      <c r="A15" s="8" t="s">
        <v>4</v>
      </c>
      <c r="B15" s="8" t="s">
        <v>88</v>
      </c>
      <c r="C15" s="8" t="s">
        <v>89</v>
      </c>
      <c r="D15" s="9">
        <v>500</v>
      </c>
      <c r="E15" s="11">
        <v>170</v>
      </c>
      <c r="F15" s="7">
        <f t="shared" si="2"/>
        <v>670</v>
      </c>
    </row>
    <row r="16" spans="1:7" x14ac:dyDescent="0.3">
      <c r="A16" s="8" t="s">
        <v>4</v>
      </c>
      <c r="B16" s="8" t="s">
        <v>90</v>
      </c>
      <c r="C16" s="8" t="s">
        <v>91</v>
      </c>
      <c r="D16" s="9">
        <v>3000</v>
      </c>
      <c r="E16" s="11">
        <v>3000</v>
      </c>
      <c r="F16" s="7">
        <f t="shared" si="2"/>
        <v>6000</v>
      </c>
    </row>
    <row r="17" spans="1:6" x14ac:dyDescent="0.3">
      <c r="A17" s="8" t="s">
        <v>4</v>
      </c>
      <c r="B17" s="8" t="s">
        <v>92</v>
      </c>
      <c r="C17" s="8" t="s">
        <v>93</v>
      </c>
      <c r="D17" s="9">
        <v>200</v>
      </c>
      <c r="E17" s="11">
        <v>0</v>
      </c>
      <c r="F17" s="7">
        <f t="shared" si="2"/>
        <v>200</v>
      </c>
    </row>
    <row r="18" spans="1:6" x14ac:dyDescent="0.3">
      <c r="A18" s="8" t="s">
        <v>4</v>
      </c>
      <c r="B18" s="8" t="s">
        <v>94</v>
      </c>
      <c r="C18" s="8" t="s">
        <v>95</v>
      </c>
      <c r="D18" s="9">
        <v>1000</v>
      </c>
      <c r="E18" s="11">
        <v>4000</v>
      </c>
      <c r="F18" s="7">
        <f t="shared" si="2"/>
        <v>5000</v>
      </c>
    </row>
    <row r="19" spans="1:6" x14ac:dyDescent="0.3">
      <c r="A19" s="8" t="s">
        <v>4</v>
      </c>
      <c r="B19" s="8" t="s">
        <v>96</v>
      </c>
      <c r="C19" s="8" t="s">
        <v>97</v>
      </c>
      <c r="D19" s="9">
        <v>3500</v>
      </c>
      <c r="E19" s="11">
        <v>1500</v>
      </c>
      <c r="F19" s="7">
        <f t="shared" si="2"/>
        <v>5000</v>
      </c>
    </row>
    <row r="20" spans="1:6" x14ac:dyDescent="0.3">
      <c r="A20" s="8" t="s">
        <v>4</v>
      </c>
      <c r="B20" s="8" t="s">
        <v>98</v>
      </c>
      <c r="C20" s="8" t="s">
        <v>99</v>
      </c>
      <c r="D20" s="9">
        <v>0</v>
      </c>
      <c r="E20" s="11">
        <v>200</v>
      </c>
      <c r="F20" s="7">
        <f t="shared" si="2"/>
        <v>200</v>
      </c>
    </row>
    <row r="21" spans="1:6" x14ac:dyDescent="0.3">
      <c r="A21" s="8" t="s">
        <v>4</v>
      </c>
      <c r="B21" s="8" t="s">
        <v>100</v>
      </c>
      <c r="C21" s="8" t="s">
        <v>101</v>
      </c>
      <c r="D21" s="9">
        <v>500</v>
      </c>
      <c r="E21" s="11">
        <v>0</v>
      </c>
      <c r="F21" s="7">
        <f t="shared" si="2"/>
        <v>500</v>
      </c>
    </row>
    <row r="22" spans="1:6" hidden="1" x14ac:dyDescent="0.3">
      <c r="A22" s="26" t="s">
        <v>4</v>
      </c>
      <c r="B22" s="26" t="s">
        <v>228</v>
      </c>
      <c r="C22" s="8" t="s">
        <v>231</v>
      </c>
      <c r="D22" s="9">
        <v>0</v>
      </c>
      <c r="E22" s="11">
        <v>0</v>
      </c>
      <c r="F22" s="7">
        <f t="shared" si="2"/>
        <v>0</v>
      </c>
    </row>
    <row r="23" spans="1:6" x14ac:dyDescent="0.3">
      <c r="A23" s="8" t="s">
        <v>4</v>
      </c>
      <c r="B23" s="8" t="s">
        <v>102</v>
      </c>
      <c r="C23" s="8" t="s">
        <v>103</v>
      </c>
      <c r="D23" s="9">
        <v>4000</v>
      </c>
      <c r="E23" s="11">
        <v>-4000</v>
      </c>
      <c r="F23" s="7">
        <f t="shared" si="2"/>
        <v>0</v>
      </c>
    </row>
    <row r="24" spans="1:6" x14ac:dyDescent="0.3">
      <c r="A24" s="8" t="s">
        <v>4</v>
      </c>
      <c r="B24" s="8" t="s">
        <v>104</v>
      </c>
      <c r="C24" s="8" t="s">
        <v>105</v>
      </c>
      <c r="D24" s="9">
        <v>40</v>
      </c>
      <c r="E24" s="11">
        <v>20</v>
      </c>
      <c r="F24" s="7">
        <f t="shared" si="2"/>
        <v>60</v>
      </c>
    </row>
    <row r="25" spans="1:6" x14ac:dyDescent="0.3">
      <c r="A25" s="8" t="s">
        <v>4</v>
      </c>
      <c r="B25" s="8" t="s">
        <v>106</v>
      </c>
      <c r="C25" s="8" t="s">
        <v>107</v>
      </c>
      <c r="D25" s="9">
        <v>80</v>
      </c>
      <c r="E25" s="11">
        <v>0</v>
      </c>
      <c r="F25" s="7">
        <f t="shared" si="2"/>
        <v>80</v>
      </c>
    </row>
    <row r="26" spans="1:6" s="47" customFormat="1" x14ac:dyDescent="0.3">
      <c r="A26" s="46">
        <v>11</v>
      </c>
      <c r="B26" s="46">
        <v>32239</v>
      </c>
      <c r="C26" s="46" t="s">
        <v>209</v>
      </c>
      <c r="D26" s="43">
        <v>34540</v>
      </c>
      <c r="E26" s="65">
        <v>-34540</v>
      </c>
      <c r="F26" s="7">
        <f t="shared" si="2"/>
        <v>0</v>
      </c>
    </row>
    <row r="27" spans="1:6" x14ac:dyDescent="0.3">
      <c r="A27" s="8" t="s">
        <v>4</v>
      </c>
      <c r="B27" s="8" t="s">
        <v>39</v>
      </c>
      <c r="C27" s="8" t="s">
        <v>40</v>
      </c>
      <c r="D27" s="9">
        <v>500</v>
      </c>
      <c r="E27" s="11">
        <v>2500</v>
      </c>
      <c r="F27" s="7">
        <f t="shared" si="2"/>
        <v>3000</v>
      </c>
    </row>
    <row r="28" spans="1:6" x14ac:dyDescent="0.3">
      <c r="A28" s="8" t="s">
        <v>4</v>
      </c>
      <c r="B28" s="8" t="s">
        <v>108</v>
      </c>
      <c r="C28" s="8" t="s">
        <v>109</v>
      </c>
      <c r="D28" s="9">
        <v>200</v>
      </c>
      <c r="E28" s="11">
        <v>500</v>
      </c>
      <c r="F28" s="7">
        <f t="shared" si="2"/>
        <v>700</v>
      </c>
    </row>
    <row r="29" spans="1:6" x14ac:dyDescent="0.3">
      <c r="A29" s="8" t="s">
        <v>4</v>
      </c>
      <c r="B29" s="8" t="s">
        <v>45</v>
      </c>
      <c r="C29" s="8" t="s">
        <v>46</v>
      </c>
      <c r="D29" s="9">
        <v>0</v>
      </c>
      <c r="E29" s="11">
        <v>2000</v>
      </c>
      <c r="F29" s="7">
        <f t="shared" si="2"/>
        <v>2000</v>
      </c>
    </row>
    <row r="30" spans="1:6" x14ac:dyDescent="0.3">
      <c r="A30" s="8" t="s">
        <v>4</v>
      </c>
      <c r="B30" s="8" t="s">
        <v>53</v>
      </c>
      <c r="C30" s="8" t="s">
        <v>54</v>
      </c>
      <c r="D30" s="9">
        <v>800</v>
      </c>
      <c r="E30" s="11">
        <v>0</v>
      </c>
      <c r="F30" s="7">
        <f t="shared" si="2"/>
        <v>800</v>
      </c>
    </row>
    <row r="31" spans="1:6" x14ac:dyDescent="0.3">
      <c r="A31" s="8" t="s">
        <v>4</v>
      </c>
      <c r="B31" s="8" t="s">
        <v>110</v>
      </c>
      <c r="C31" s="8" t="s">
        <v>111</v>
      </c>
      <c r="D31" s="9">
        <v>2000</v>
      </c>
      <c r="E31" s="11">
        <v>2200</v>
      </c>
      <c r="F31" s="7">
        <f t="shared" si="2"/>
        <v>4200</v>
      </c>
    </row>
    <row r="32" spans="1:6" x14ac:dyDescent="0.3">
      <c r="A32" s="8" t="s">
        <v>4</v>
      </c>
      <c r="B32" s="8" t="s">
        <v>112</v>
      </c>
      <c r="C32" s="8" t="s">
        <v>113</v>
      </c>
      <c r="D32" s="9">
        <v>1000</v>
      </c>
      <c r="E32" s="11">
        <v>0</v>
      </c>
      <c r="F32" s="7">
        <f t="shared" si="2"/>
        <v>1000</v>
      </c>
    </row>
    <row r="33" spans="1:6" x14ac:dyDescent="0.3">
      <c r="A33" s="26" t="s">
        <v>4</v>
      </c>
      <c r="B33" s="26" t="s">
        <v>156</v>
      </c>
      <c r="C33" s="8" t="s">
        <v>157</v>
      </c>
      <c r="D33" s="9">
        <v>500</v>
      </c>
      <c r="E33" s="11">
        <v>500</v>
      </c>
      <c r="F33" s="7">
        <f t="shared" si="2"/>
        <v>1000</v>
      </c>
    </row>
    <row r="34" spans="1:6" x14ac:dyDescent="0.3">
      <c r="A34" s="8" t="s">
        <v>4</v>
      </c>
      <c r="B34" s="8" t="s">
        <v>55</v>
      </c>
      <c r="C34" s="8" t="s">
        <v>56</v>
      </c>
      <c r="D34" s="9">
        <v>10470</v>
      </c>
      <c r="E34" s="11">
        <v>10220</v>
      </c>
      <c r="F34" s="7">
        <f t="shared" si="2"/>
        <v>20690</v>
      </c>
    </row>
    <row r="35" spans="1:6" x14ac:dyDescent="0.3">
      <c r="A35" s="26" t="s">
        <v>4</v>
      </c>
      <c r="B35" s="26" t="s">
        <v>222</v>
      </c>
      <c r="C35" s="8" t="s">
        <v>223</v>
      </c>
      <c r="D35" s="9">
        <v>500</v>
      </c>
      <c r="E35" s="11">
        <v>0</v>
      </c>
      <c r="F35" s="7">
        <f t="shared" si="2"/>
        <v>500</v>
      </c>
    </row>
    <row r="36" spans="1:6" hidden="1" x14ac:dyDescent="0.3">
      <c r="A36" s="26" t="s">
        <v>4</v>
      </c>
      <c r="B36" s="26" t="s">
        <v>224</v>
      </c>
      <c r="C36" s="8" t="s">
        <v>225</v>
      </c>
      <c r="D36" s="9">
        <v>0</v>
      </c>
      <c r="E36" s="11">
        <v>0</v>
      </c>
      <c r="F36" s="7">
        <f t="shared" si="2"/>
        <v>0</v>
      </c>
    </row>
    <row r="37" spans="1:6" x14ac:dyDescent="0.3">
      <c r="A37" s="8" t="s">
        <v>4</v>
      </c>
      <c r="B37" s="8" t="s">
        <v>114</v>
      </c>
      <c r="C37" s="8" t="s">
        <v>115</v>
      </c>
      <c r="D37" s="9">
        <v>1500</v>
      </c>
      <c r="E37" s="11">
        <v>3000</v>
      </c>
      <c r="F37" s="7">
        <f t="shared" si="2"/>
        <v>4500</v>
      </c>
    </row>
    <row r="38" spans="1:6" x14ac:dyDescent="0.3">
      <c r="A38" s="8" t="s">
        <v>4</v>
      </c>
      <c r="B38" s="8" t="s">
        <v>116</v>
      </c>
      <c r="C38" s="8" t="s">
        <v>117</v>
      </c>
      <c r="D38" s="9">
        <v>1000</v>
      </c>
      <c r="E38" s="11">
        <v>4500</v>
      </c>
      <c r="F38" s="7">
        <f t="shared" si="2"/>
        <v>5500</v>
      </c>
    </row>
    <row r="39" spans="1:6" x14ac:dyDescent="0.3">
      <c r="A39" s="8" t="s">
        <v>4</v>
      </c>
      <c r="B39" s="8" t="s">
        <v>118</v>
      </c>
      <c r="C39" s="8" t="s">
        <v>119</v>
      </c>
      <c r="D39" s="9">
        <v>1000</v>
      </c>
      <c r="E39" s="11">
        <v>1000</v>
      </c>
      <c r="F39" s="7">
        <f t="shared" si="2"/>
        <v>2000</v>
      </c>
    </row>
    <row r="40" spans="1:6" x14ac:dyDescent="0.3">
      <c r="A40" s="8" t="s">
        <v>4</v>
      </c>
      <c r="B40" s="8" t="s">
        <v>120</v>
      </c>
      <c r="C40" s="8" t="s">
        <v>121</v>
      </c>
      <c r="D40" s="9">
        <v>500</v>
      </c>
      <c r="E40" s="11">
        <v>-500</v>
      </c>
      <c r="F40" s="7">
        <f t="shared" si="2"/>
        <v>0</v>
      </c>
    </row>
    <row r="41" spans="1:6" x14ac:dyDescent="0.3">
      <c r="A41" s="8" t="s">
        <v>4</v>
      </c>
      <c r="B41" s="8" t="s">
        <v>122</v>
      </c>
      <c r="C41" s="8" t="s">
        <v>123</v>
      </c>
      <c r="D41" s="9">
        <v>500</v>
      </c>
      <c r="E41" s="11">
        <v>6800</v>
      </c>
      <c r="F41" s="7">
        <f t="shared" si="2"/>
        <v>7300</v>
      </c>
    </row>
    <row r="42" spans="1:6" hidden="1" x14ac:dyDescent="0.3">
      <c r="A42" s="8" t="s">
        <v>4</v>
      </c>
      <c r="B42" s="8" t="s">
        <v>57</v>
      </c>
      <c r="C42" s="8" t="s">
        <v>58</v>
      </c>
      <c r="D42" s="9">
        <v>0</v>
      </c>
      <c r="E42" s="11">
        <v>0</v>
      </c>
      <c r="F42" s="7">
        <f t="shared" si="2"/>
        <v>0</v>
      </c>
    </row>
    <row r="43" spans="1:6" hidden="1" x14ac:dyDescent="0.3">
      <c r="A43" s="26" t="s">
        <v>4</v>
      </c>
      <c r="B43" s="26" t="s">
        <v>69</v>
      </c>
      <c r="C43" s="8" t="s">
        <v>70</v>
      </c>
      <c r="D43" s="9">
        <v>0</v>
      </c>
      <c r="E43" s="11">
        <v>0</v>
      </c>
      <c r="F43" s="7">
        <f t="shared" si="2"/>
        <v>0</v>
      </c>
    </row>
    <row r="44" spans="1:6" x14ac:dyDescent="0.3">
      <c r="A44" s="8" t="s">
        <v>4</v>
      </c>
      <c r="B44" s="8" t="s">
        <v>124</v>
      </c>
      <c r="C44" s="8" t="s">
        <v>125</v>
      </c>
      <c r="D44" s="9">
        <v>200</v>
      </c>
      <c r="E44" s="11">
        <v>100</v>
      </c>
      <c r="F44" s="7">
        <f t="shared" si="2"/>
        <v>300</v>
      </c>
    </row>
    <row r="45" spans="1:6" x14ac:dyDescent="0.3">
      <c r="A45" s="8" t="s">
        <v>4</v>
      </c>
      <c r="B45" s="8" t="s">
        <v>126</v>
      </c>
      <c r="C45" s="8" t="s">
        <v>127</v>
      </c>
      <c r="D45" s="9">
        <v>3800</v>
      </c>
      <c r="E45" s="11">
        <v>0</v>
      </c>
      <c r="F45" s="7">
        <f t="shared" si="2"/>
        <v>3800</v>
      </c>
    </row>
    <row r="46" spans="1:6" x14ac:dyDescent="0.3">
      <c r="A46" s="8" t="s">
        <v>4</v>
      </c>
      <c r="B46" s="8" t="s">
        <v>128</v>
      </c>
      <c r="C46" s="8" t="s">
        <v>129</v>
      </c>
      <c r="D46" s="9">
        <v>140</v>
      </c>
      <c r="E46" s="11">
        <v>200</v>
      </c>
      <c r="F46" s="7">
        <f t="shared" si="2"/>
        <v>340</v>
      </c>
    </row>
    <row r="47" spans="1:6" x14ac:dyDescent="0.3">
      <c r="A47" s="8" t="s">
        <v>4</v>
      </c>
      <c r="B47" s="8" t="s">
        <v>130</v>
      </c>
      <c r="C47" s="8" t="s">
        <v>131</v>
      </c>
      <c r="D47" s="9">
        <v>0</v>
      </c>
      <c r="E47" s="11">
        <v>1100</v>
      </c>
      <c r="F47" s="7">
        <f t="shared" si="2"/>
        <v>1100</v>
      </c>
    </row>
    <row r="48" spans="1:6" hidden="1" x14ac:dyDescent="0.3">
      <c r="A48" s="26" t="s">
        <v>4</v>
      </c>
      <c r="B48" s="26" t="s">
        <v>226</v>
      </c>
      <c r="C48" s="8" t="s">
        <v>227</v>
      </c>
      <c r="D48" s="9">
        <v>0</v>
      </c>
      <c r="E48" s="11">
        <v>0</v>
      </c>
      <c r="F48" s="7">
        <f t="shared" si="2"/>
        <v>0</v>
      </c>
    </row>
    <row r="49" spans="1:6" x14ac:dyDescent="0.3">
      <c r="A49" s="8" t="s">
        <v>4</v>
      </c>
      <c r="B49" s="8" t="s">
        <v>132</v>
      </c>
      <c r="C49" s="8" t="s">
        <v>133</v>
      </c>
      <c r="D49" s="9">
        <v>13400</v>
      </c>
      <c r="E49" s="11">
        <v>0</v>
      </c>
      <c r="F49" s="7">
        <f t="shared" si="2"/>
        <v>13400</v>
      </c>
    </row>
    <row r="50" spans="1:6" x14ac:dyDescent="0.3">
      <c r="A50" s="8" t="s">
        <v>4</v>
      </c>
      <c r="B50" s="8" t="s">
        <v>134</v>
      </c>
      <c r="C50" s="8" t="s">
        <v>135</v>
      </c>
      <c r="D50" s="9">
        <v>105</v>
      </c>
      <c r="E50" s="11">
        <v>0</v>
      </c>
      <c r="F50" s="7">
        <f t="shared" si="2"/>
        <v>105</v>
      </c>
    </row>
    <row r="51" spans="1:6" x14ac:dyDescent="0.3">
      <c r="A51" s="8" t="s">
        <v>4</v>
      </c>
      <c r="B51" s="8" t="s">
        <v>136</v>
      </c>
      <c r="C51" s="8" t="s">
        <v>137</v>
      </c>
      <c r="D51" s="9">
        <v>3500</v>
      </c>
      <c r="E51" s="11">
        <v>0</v>
      </c>
      <c r="F51" s="7">
        <f t="shared" si="2"/>
        <v>3500</v>
      </c>
    </row>
    <row r="52" spans="1:6" x14ac:dyDescent="0.3">
      <c r="A52" s="8" t="s">
        <v>4</v>
      </c>
      <c r="B52" s="8" t="s">
        <v>61</v>
      </c>
      <c r="C52" s="8" t="s">
        <v>62</v>
      </c>
      <c r="D52" s="9">
        <v>100</v>
      </c>
      <c r="E52" s="11">
        <v>300</v>
      </c>
      <c r="F52" s="7">
        <f t="shared" si="2"/>
        <v>400</v>
      </c>
    </row>
    <row r="53" spans="1:6" x14ac:dyDescent="0.3">
      <c r="A53" s="8" t="s">
        <v>4</v>
      </c>
      <c r="B53" s="8" t="s">
        <v>138</v>
      </c>
      <c r="C53" s="8" t="s">
        <v>139</v>
      </c>
      <c r="D53" s="9">
        <v>55</v>
      </c>
      <c r="E53" s="11">
        <v>0</v>
      </c>
      <c r="F53" s="7">
        <f t="shared" si="2"/>
        <v>55</v>
      </c>
    </row>
    <row r="54" spans="1:6" x14ac:dyDescent="0.3">
      <c r="A54" s="8" t="s">
        <v>4</v>
      </c>
      <c r="B54" s="8" t="s">
        <v>140</v>
      </c>
      <c r="C54" s="8" t="s">
        <v>141</v>
      </c>
      <c r="D54" s="9">
        <v>270</v>
      </c>
      <c r="E54" s="11">
        <v>230</v>
      </c>
      <c r="F54" s="7">
        <f t="shared" si="2"/>
        <v>500</v>
      </c>
    </row>
    <row r="55" spans="1:6" x14ac:dyDescent="0.3">
      <c r="A55" s="16">
        <v>31</v>
      </c>
      <c r="B55" s="16">
        <v>32999</v>
      </c>
      <c r="C55" s="8" t="s">
        <v>206</v>
      </c>
      <c r="D55" s="9">
        <v>0</v>
      </c>
      <c r="E55" s="11">
        <v>400</v>
      </c>
      <c r="F55" s="7">
        <f t="shared" si="2"/>
        <v>400</v>
      </c>
    </row>
    <row r="56" spans="1:6" x14ac:dyDescent="0.3">
      <c r="A56" s="8" t="s">
        <v>4</v>
      </c>
      <c r="B56" s="8" t="s">
        <v>142</v>
      </c>
      <c r="C56" s="8" t="s">
        <v>143</v>
      </c>
      <c r="D56" s="9">
        <v>1100</v>
      </c>
      <c r="E56" s="11">
        <v>0</v>
      </c>
      <c r="F56" s="7">
        <f t="shared" si="2"/>
        <v>1100</v>
      </c>
    </row>
    <row r="57" spans="1:6" s="5" customFormat="1" x14ac:dyDescent="0.3">
      <c r="A57" s="6"/>
      <c r="B57" s="6" t="s">
        <v>33</v>
      </c>
      <c r="C57" s="6" t="s">
        <v>34</v>
      </c>
      <c r="D57" s="7">
        <f>D58+D83+D98+D109+D116+D132+D152+D155</f>
        <v>343900</v>
      </c>
      <c r="E57" s="7">
        <f>E58+E83+E98+E109+E116+E132+E152+E155</f>
        <v>148090</v>
      </c>
      <c r="F57" s="7">
        <f t="shared" si="2"/>
        <v>491990</v>
      </c>
    </row>
    <row r="58" spans="1:6" s="5" customFormat="1" x14ac:dyDescent="0.3">
      <c r="A58" s="6"/>
      <c r="B58" s="6" t="s">
        <v>35</v>
      </c>
      <c r="C58" s="6" t="s">
        <v>36</v>
      </c>
      <c r="D58" s="7">
        <f>D59+D78</f>
        <v>4000</v>
      </c>
      <c r="E58" s="7">
        <f>E59+E78</f>
        <v>64890</v>
      </c>
      <c r="F58" s="7">
        <f t="shared" si="2"/>
        <v>68890</v>
      </c>
    </row>
    <row r="59" spans="1:6" s="5" customFormat="1" x14ac:dyDescent="0.3">
      <c r="A59" s="15">
        <v>11</v>
      </c>
      <c r="B59" s="15"/>
      <c r="C59" s="15" t="s">
        <v>208</v>
      </c>
      <c r="D59" s="7">
        <f>SUM(D60:D82)</f>
        <v>4000</v>
      </c>
      <c r="E59" s="7">
        <f>SUM(E60:E82)</f>
        <v>64890</v>
      </c>
      <c r="F59" s="7">
        <f>SUM(D59+E59)</f>
        <v>68890</v>
      </c>
    </row>
    <row r="60" spans="1:6" x14ac:dyDescent="0.3">
      <c r="A60" s="33" t="s">
        <v>144</v>
      </c>
      <c r="B60" s="34" t="s">
        <v>220</v>
      </c>
      <c r="C60" s="34" t="s">
        <v>221</v>
      </c>
      <c r="D60" s="9">
        <v>4000</v>
      </c>
      <c r="E60" s="11">
        <v>0</v>
      </c>
      <c r="F60" s="7">
        <f t="shared" si="2"/>
        <v>4000</v>
      </c>
    </row>
    <row r="61" spans="1:6" hidden="1" x14ac:dyDescent="0.3">
      <c r="A61" s="52" t="s">
        <v>144</v>
      </c>
      <c r="B61" s="53" t="s">
        <v>65</v>
      </c>
      <c r="C61" s="34" t="s">
        <v>66</v>
      </c>
      <c r="D61" s="43">
        <v>0</v>
      </c>
      <c r="F61" s="7">
        <f t="shared" si="2"/>
        <v>0</v>
      </c>
    </row>
    <row r="62" spans="1:6" hidden="1" x14ac:dyDescent="0.3">
      <c r="A62" s="52" t="s">
        <v>144</v>
      </c>
      <c r="B62" s="53" t="s">
        <v>86</v>
      </c>
      <c r="C62" s="34" t="s">
        <v>87</v>
      </c>
      <c r="D62" s="43">
        <v>0</v>
      </c>
      <c r="F62" s="7">
        <f t="shared" si="2"/>
        <v>0</v>
      </c>
    </row>
    <row r="63" spans="1:6" s="42" customFormat="1" hidden="1" x14ac:dyDescent="0.3">
      <c r="A63" s="41">
        <v>11</v>
      </c>
      <c r="B63" s="42" t="s">
        <v>90</v>
      </c>
      <c r="C63" s="42" t="s">
        <v>91</v>
      </c>
      <c r="D63" s="43">
        <v>0</v>
      </c>
      <c r="E63" s="66"/>
      <c r="F63" s="7">
        <f t="shared" si="2"/>
        <v>0</v>
      </c>
    </row>
    <row r="64" spans="1:6" s="42" customFormat="1" hidden="1" x14ac:dyDescent="0.3">
      <c r="A64" s="44" t="s">
        <v>144</v>
      </c>
      <c r="B64" s="42" t="s">
        <v>96</v>
      </c>
      <c r="C64" s="42" t="s">
        <v>97</v>
      </c>
      <c r="D64" s="43">
        <v>0</v>
      </c>
      <c r="E64" s="66"/>
      <c r="F64" s="7">
        <f t="shared" si="2"/>
        <v>0</v>
      </c>
    </row>
    <row r="65" spans="1:6" s="42" customFormat="1" hidden="1" x14ac:dyDescent="0.3">
      <c r="A65" s="44" t="s">
        <v>144</v>
      </c>
      <c r="B65" s="51" t="s">
        <v>100</v>
      </c>
      <c r="C65" s="42" t="s">
        <v>101</v>
      </c>
      <c r="D65" s="43">
        <v>0</v>
      </c>
      <c r="E65" s="66"/>
      <c r="F65" s="7">
        <f t="shared" si="2"/>
        <v>0</v>
      </c>
    </row>
    <row r="66" spans="1:6" s="45" customFormat="1" x14ac:dyDescent="0.3">
      <c r="A66" s="41">
        <v>11</v>
      </c>
      <c r="B66" s="42" t="s">
        <v>102</v>
      </c>
      <c r="C66" s="42" t="s">
        <v>103</v>
      </c>
      <c r="D66" s="43">
        <v>0</v>
      </c>
      <c r="E66" s="67">
        <v>15000</v>
      </c>
      <c r="F66" s="7">
        <f t="shared" si="2"/>
        <v>15000</v>
      </c>
    </row>
    <row r="67" spans="1:6" s="47" customFormat="1" x14ac:dyDescent="0.3">
      <c r="A67" s="46">
        <v>11</v>
      </c>
      <c r="B67" s="46">
        <v>32239</v>
      </c>
      <c r="C67" s="46" t="s">
        <v>209</v>
      </c>
      <c r="D67" s="43">
        <v>0</v>
      </c>
      <c r="E67" s="65">
        <v>34540</v>
      </c>
      <c r="F67" s="7">
        <f t="shared" si="2"/>
        <v>34540</v>
      </c>
    </row>
    <row r="68" spans="1:6" s="47" customFormat="1" hidden="1" x14ac:dyDescent="0.3">
      <c r="A68" s="54" t="s">
        <v>144</v>
      </c>
      <c r="B68" s="54" t="s">
        <v>39</v>
      </c>
      <c r="C68" s="8" t="s">
        <v>40</v>
      </c>
      <c r="D68" s="43">
        <v>0</v>
      </c>
      <c r="E68" s="65"/>
      <c r="F68" s="7">
        <f t="shared" si="2"/>
        <v>0</v>
      </c>
    </row>
    <row r="69" spans="1:6" s="42" customFormat="1" x14ac:dyDescent="0.3">
      <c r="A69" s="46">
        <v>11</v>
      </c>
      <c r="B69" s="46">
        <v>32322</v>
      </c>
      <c r="C69" s="46" t="s">
        <v>56</v>
      </c>
      <c r="D69" s="43">
        <v>0</v>
      </c>
      <c r="E69" s="66">
        <v>10350</v>
      </c>
      <c r="F69" s="7">
        <f t="shared" si="2"/>
        <v>10350</v>
      </c>
    </row>
    <row r="70" spans="1:6" s="45" customFormat="1" x14ac:dyDescent="0.3">
      <c r="A70" s="41">
        <v>11</v>
      </c>
      <c r="B70" s="42" t="s">
        <v>120</v>
      </c>
      <c r="C70" s="42" t="s">
        <v>121</v>
      </c>
      <c r="D70" s="43">
        <v>0</v>
      </c>
      <c r="E70" s="67">
        <v>5000</v>
      </c>
      <c r="F70" s="7">
        <f t="shared" si="2"/>
        <v>5000</v>
      </c>
    </row>
    <row r="71" spans="1:6" s="45" customFormat="1" hidden="1" x14ac:dyDescent="0.3">
      <c r="A71" s="44" t="s">
        <v>144</v>
      </c>
      <c r="B71" s="51" t="s">
        <v>160</v>
      </c>
      <c r="C71" s="42" t="s">
        <v>161</v>
      </c>
      <c r="D71" s="43">
        <v>0</v>
      </c>
      <c r="E71" s="67"/>
      <c r="F71" s="7">
        <f t="shared" si="2"/>
        <v>0</v>
      </c>
    </row>
    <row r="72" spans="1:6" s="45" customFormat="1" hidden="1" x14ac:dyDescent="0.3">
      <c r="A72" s="44" t="s">
        <v>144</v>
      </c>
      <c r="B72" s="51" t="s">
        <v>124</v>
      </c>
      <c r="C72" s="42" t="s">
        <v>125</v>
      </c>
      <c r="D72" s="43">
        <v>0</v>
      </c>
      <c r="E72" s="67"/>
      <c r="F72" s="7">
        <f t="shared" ref="F72:F135" si="4">SUM(D72+E72)</f>
        <v>0</v>
      </c>
    </row>
    <row r="73" spans="1:6" s="45" customFormat="1" hidden="1" x14ac:dyDescent="0.3">
      <c r="A73" s="44" t="s">
        <v>144</v>
      </c>
      <c r="B73" s="51" t="s">
        <v>132</v>
      </c>
      <c r="C73" s="42" t="s">
        <v>133</v>
      </c>
      <c r="D73" s="43">
        <v>0</v>
      </c>
      <c r="E73" s="67"/>
      <c r="F73" s="7">
        <f t="shared" si="4"/>
        <v>0</v>
      </c>
    </row>
    <row r="74" spans="1:6" s="45" customFormat="1" hidden="1" x14ac:dyDescent="0.3">
      <c r="A74" s="46">
        <v>11</v>
      </c>
      <c r="B74" s="46">
        <v>32399</v>
      </c>
      <c r="C74" s="55" t="s">
        <v>236</v>
      </c>
      <c r="D74" s="43">
        <v>0</v>
      </c>
      <c r="E74" s="67"/>
      <c r="F74" s="7">
        <f t="shared" si="4"/>
        <v>0</v>
      </c>
    </row>
    <row r="75" spans="1:6" s="42" customFormat="1" hidden="1" x14ac:dyDescent="0.3">
      <c r="A75" s="46">
        <v>11</v>
      </c>
      <c r="B75" s="46">
        <v>32391</v>
      </c>
      <c r="C75" s="46" t="s">
        <v>131</v>
      </c>
      <c r="D75" s="43">
        <v>0</v>
      </c>
      <c r="E75" s="66"/>
      <c r="F75" s="7">
        <f t="shared" si="4"/>
        <v>0</v>
      </c>
    </row>
    <row r="76" spans="1:6" s="42" customFormat="1" hidden="1" x14ac:dyDescent="0.3">
      <c r="A76" s="41">
        <v>11</v>
      </c>
      <c r="B76" s="42" t="s">
        <v>61</v>
      </c>
      <c r="C76" s="42" t="s">
        <v>62</v>
      </c>
      <c r="D76" s="43">
        <v>0</v>
      </c>
      <c r="E76" s="66"/>
      <c r="F76" s="7">
        <f t="shared" si="4"/>
        <v>0</v>
      </c>
    </row>
    <row r="77" spans="1:6" hidden="1" x14ac:dyDescent="0.3">
      <c r="A77" s="32">
        <v>11</v>
      </c>
      <c r="B77" s="32">
        <v>42239</v>
      </c>
      <c r="C77" s="32" t="s">
        <v>210</v>
      </c>
      <c r="D77" s="43"/>
      <c r="F77" s="7">
        <f t="shared" si="4"/>
        <v>0</v>
      </c>
    </row>
    <row r="78" spans="1:6" hidden="1" x14ac:dyDescent="0.3">
      <c r="A78" s="15"/>
      <c r="B78" s="15"/>
      <c r="C78" s="15"/>
      <c r="D78" s="43"/>
      <c r="F78" s="7">
        <f t="shared" si="4"/>
        <v>0</v>
      </c>
    </row>
    <row r="79" spans="1:6" hidden="1" x14ac:dyDescent="0.3">
      <c r="A79" s="23"/>
      <c r="B79" s="23"/>
      <c r="C79" s="23"/>
      <c r="D79" s="43"/>
      <c r="F79" s="7">
        <f t="shared" si="4"/>
        <v>0</v>
      </c>
    </row>
    <row r="80" spans="1:6" hidden="1" x14ac:dyDescent="0.3">
      <c r="A80" s="23"/>
      <c r="B80" s="23"/>
      <c r="C80" s="23"/>
      <c r="D80" s="43"/>
      <c r="F80" s="7">
        <f t="shared" si="4"/>
        <v>0</v>
      </c>
    </row>
    <row r="81" spans="1:6" hidden="1" x14ac:dyDescent="0.3">
      <c r="A81" s="23"/>
      <c r="B81" s="23"/>
      <c r="C81" s="23"/>
      <c r="D81" s="43"/>
      <c r="F81" s="7">
        <f t="shared" si="4"/>
        <v>0</v>
      </c>
    </row>
    <row r="82" spans="1:6" s="5" customFormat="1" hidden="1" x14ac:dyDescent="0.3">
      <c r="A82" s="27" t="s">
        <v>144</v>
      </c>
      <c r="B82" s="27" t="s">
        <v>235</v>
      </c>
      <c r="C82" s="23" t="s">
        <v>207</v>
      </c>
      <c r="D82" s="43">
        <v>0</v>
      </c>
      <c r="E82" s="19"/>
      <c r="F82" s="7">
        <f t="shared" si="4"/>
        <v>0</v>
      </c>
    </row>
    <row r="83" spans="1:6" s="5" customFormat="1" x14ac:dyDescent="0.3">
      <c r="A83" s="6"/>
      <c r="B83" s="6" t="s">
        <v>49</v>
      </c>
      <c r="C83" s="6" t="s">
        <v>50</v>
      </c>
      <c r="D83" s="7">
        <f t="shared" ref="D83:E83" si="5">D84</f>
        <v>165200</v>
      </c>
      <c r="E83" s="7">
        <f t="shared" si="5"/>
        <v>33200</v>
      </c>
      <c r="F83" s="7">
        <f t="shared" si="4"/>
        <v>198400</v>
      </c>
    </row>
    <row r="84" spans="1:6" x14ac:dyDescent="0.3">
      <c r="A84" s="6" t="s">
        <v>144</v>
      </c>
      <c r="B84" s="6"/>
      <c r="C84" s="6" t="s">
        <v>145</v>
      </c>
      <c r="D84" s="7">
        <f t="shared" ref="D84:E84" si="6">SUM(D85:D97)</f>
        <v>165200</v>
      </c>
      <c r="E84" s="7">
        <f t="shared" si="6"/>
        <v>33200</v>
      </c>
      <c r="F84" s="7">
        <f t="shared" si="4"/>
        <v>198400</v>
      </c>
    </row>
    <row r="85" spans="1:6" x14ac:dyDescent="0.3">
      <c r="A85" s="8" t="s">
        <v>144</v>
      </c>
      <c r="B85" s="8" t="s">
        <v>13</v>
      </c>
      <c r="C85" s="8" t="s">
        <v>14</v>
      </c>
      <c r="D85" s="9">
        <v>128000</v>
      </c>
      <c r="E85" s="11">
        <v>31000</v>
      </c>
      <c r="F85" s="7">
        <f t="shared" si="4"/>
        <v>159000</v>
      </c>
    </row>
    <row r="86" spans="1:6" hidden="1" x14ac:dyDescent="0.3">
      <c r="A86" s="8" t="s">
        <v>144</v>
      </c>
      <c r="B86" s="8" t="s">
        <v>146</v>
      </c>
      <c r="C86" s="8" t="s">
        <v>147</v>
      </c>
      <c r="D86" s="9">
        <v>0</v>
      </c>
      <c r="E86" s="11">
        <v>0</v>
      </c>
      <c r="F86" s="7">
        <f t="shared" si="4"/>
        <v>0</v>
      </c>
    </row>
    <row r="87" spans="1:6" x14ac:dyDescent="0.3">
      <c r="A87" s="8" t="s">
        <v>144</v>
      </c>
      <c r="B87" s="8" t="s">
        <v>15</v>
      </c>
      <c r="C87" s="8" t="s">
        <v>16</v>
      </c>
      <c r="D87" s="9">
        <v>2500</v>
      </c>
      <c r="E87" s="11">
        <v>1200</v>
      </c>
      <c r="F87" s="7">
        <f t="shared" si="4"/>
        <v>3700</v>
      </c>
    </row>
    <row r="88" spans="1:6" x14ac:dyDescent="0.3">
      <c r="A88" s="8" t="s">
        <v>144</v>
      </c>
      <c r="B88" s="8" t="s">
        <v>17</v>
      </c>
      <c r="C88" s="8" t="s">
        <v>18</v>
      </c>
      <c r="D88" s="9">
        <v>500</v>
      </c>
      <c r="E88" s="11">
        <v>0</v>
      </c>
      <c r="F88" s="7">
        <f t="shared" si="4"/>
        <v>500</v>
      </c>
    </row>
    <row r="89" spans="1:6" x14ac:dyDescent="0.3">
      <c r="A89" s="8" t="s">
        <v>144</v>
      </c>
      <c r="B89" s="8" t="s">
        <v>21</v>
      </c>
      <c r="C89" s="8" t="s">
        <v>22</v>
      </c>
      <c r="D89" s="9">
        <v>500</v>
      </c>
      <c r="E89" s="11">
        <v>0</v>
      </c>
      <c r="F89" s="7">
        <f t="shared" si="4"/>
        <v>500</v>
      </c>
    </row>
    <row r="90" spans="1:6" x14ac:dyDescent="0.3">
      <c r="A90" s="8" t="s">
        <v>144</v>
      </c>
      <c r="B90" s="8" t="s">
        <v>23</v>
      </c>
      <c r="C90" s="8" t="s">
        <v>24</v>
      </c>
      <c r="D90" s="9">
        <v>3500</v>
      </c>
      <c r="E90" s="11">
        <v>0</v>
      </c>
      <c r="F90" s="7">
        <f t="shared" si="4"/>
        <v>3500</v>
      </c>
    </row>
    <row r="91" spans="1:6" hidden="1" x14ac:dyDescent="0.3">
      <c r="A91" s="8" t="s">
        <v>144</v>
      </c>
      <c r="B91" s="8" t="s">
        <v>25</v>
      </c>
      <c r="C91" s="8" t="s">
        <v>26</v>
      </c>
      <c r="D91" s="9">
        <v>0</v>
      </c>
      <c r="E91" s="11">
        <v>0</v>
      </c>
      <c r="F91" s="7">
        <f t="shared" si="4"/>
        <v>0</v>
      </c>
    </row>
    <row r="92" spans="1:6" x14ac:dyDescent="0.3">
      <c r="A92" s="8" t="s">
        <v>144</v>
      </c>
      <c r="B92" s="8" t="s">
        <v>27</v>
      </c>
      <c r="C92" s="8" t="s">
        <v>28</v>
      </c>
      <c r="D92" s="9">
        <v>24000</v>
      </c>
      <c r="E92" s="11">
        <v>1000</v>
      </c>
      <c r="F92" s="7">
        <f t="shared" si="4"/>
        <v>25000</v>
      </c>
    </row>
    <row r="93" spans="1:6" x14ac:dyDescent="0.3">
      <c r="A93" s="16">
        <v>11</v>
      </c>
      <c r="B93" s="16">
        <v>32111</v>
      </c>
      <c r="C93" s="8" t="s">
        <v>66</v>
      </c>
      <c r="D93" s="9">
        <v>800</v>
      </c>
      <c r="E93" s="11">
        <v>0</v>
      </c>
      <c r="F93" s="7">
        <f t="shared" si="4"/>
        <v>800</v>
      </c>
    </row>
    <row r="94" spans="1:6" x14ac:dyDescent="0.3">
      <c r="A94" s="8" t="s">
        <v>144</v>
      </c>
      <c r="B94" s="8" t="s">
        <v>43</v>
      </c>
      <c r="C94" s="8" t="s">
        <v>44</v>
      </c>
      <c r="D94" s="9">
        <v>400</v>
      </c>
      <c r="E94" s="11">
        <v>0</v>
      </c>
      <c r="F94" s="7">
        <f t="shared" si="4"/>
        <v>400</v>
      </c>
    </row>
    <row r="95" spans="1:6" x14ac:dyDescent="0.3">
      <c r="A95" s="8" t="s">
        <v>144</v>
      </c>
      <c r="B95" s="8" t="s">
        <v>29</v>
      </c>
      <c r="C95" s="8" t="s">
        <v>30</v>
      </c>
      <c r="D95" s="9">
        <v>4000</v>
      </c>
      <c r="E95" s="11">
        <v>0</v>
      </c>
      <c r="F95" s="7">
        <f t="shared" si="4"/>
        <v>4000</v>
      </c>
    </row>
    <row r="96" spans="1:6" x14ac:dyDescent="0.3">
      <c r="A96" s="8" t="s">
        <v>4</v>
      </c>
      <c r="B96" s="8" t="s">
        <v>86</v>
      </c>
      <c r="C96" s="8" t="s">
        <v>87</v>
      </c>
      <c r="D96" s="9">
        <v>1000</v>
      </c>
      <c r="E96" s="11">
        <v>0</v>
      </c>
      <c r="F96" s="7">
        <f t="shared" si="4"/>
        <v>1000</v>
      </c>
    </row>
    <row r="97" spans="1:6" s="5" customFormat="1" hidden="1" x14ac:dyDescent="0.3">
      <c r="A97" s="8" t="s">
        <v>144</v>
      </c>
      <c r="B97" s="8" t="s">
        <v>57</v>
      </c>
      <c r="C97" s="8" t="s">
        <v>58</v>
      </c>
      <c r="D97" s="9">
        <v>0</v>
      </c>
      <c r="E97" s="70">
        <v>0</v>
      </c>
      <c r="F97" s="7">
        <f t="shared" si="4"/>
        <v>0</v>
      </c>
    </row>
    <row r="98" spans="1:6" s="5" customFormat="1" hidden="1" x14ac:dyDescent="0.3">
      <c r="A98" s="6"/>
      <c r="B98" s="6" t="s">
        <v>148</v>
      </c>
      <c r="C98" s="6" t="s">
        <v>149</v>
      </c>
      <c r="D98" s="7">
        <f t="shared" ref="D98" si="7">D99</f>
        <v>0</v>
      </c>
      <c r="E98" s="19"/>
      <c r="F98" s="7">
        <f t="shared" si="4"/>
        <v>0</v>
      </c>
    </row>
    <row r="99" spans="1:6" hidden="1" x14ac:dyDescent="0.3">
      <c r="A99" s="6" t="s">
        <v>144</v>
      </c>
      <c r="B99" s="6"/>
      <c r="C99" s="6" t="s">
        <v>145</v>
      </c>
      <c r="D99" s="7">
        <f t="shared" ref="D99" si="8">SUM(D100:D108)</f>
        <v>0</v>
      </c>
      <c r="F99" s="7">
        <f t="shared" si="4"/>
        <v>0</v>
      </c>
    </row>
    <row r="100" spans="1:6" hidden="1" x14ac:dyDescent="0.3">
      <c r="A100" s="8" t="s">
        <v>144</v>
      </c>
      <c r="B100" s="8" t="s">
        <v>150</v>
      </c>
      <c r="C100" s="8" t="s">
        <v>151</v>
      </c>
      <c r="D100" s="9">
        <v>0</v>
      </c>
      <c r="F100" s="7">
        <f t="shared" si="4"/>
        <v>0</v>
      </c>
    </row>
    <row r="101" spans="1:6" hidden="1" x14ac:dyDescent="0.3">
      <c r="A101" s="8" t="s">
        <v>144</v>
      </c>
      <c r="B101" s="8" t="s">
        <v>90</v>
      </c>
      <c r="C101" s="8" t="s">
        <v>91</v>
      </c>
      <c r="D101" s="9">
        <v>0</v>
      </c>
      <c r="F101" s="7">
        <f t="shared" si="4"/>
        <v>0</v>
      </c>
    </row>
    <row r="102" spans="1:6" hidden="1" x14ac:dyDescent="0.3">
      <c r="A102" s="8" t="s">
        <v>144</v>
      </c>
      <c r="B102" s="8" t="s">
        <v>94</v>
      </c>
      <c r="C102" s="8" t="s">
        <v>95</v>
      </c>
      <c r="D102" s="9">
        <v>0</v>
      </c>
      <c r="F102" s="7">
        <f t="shared" si="4"/>
        <v>0</v>
      </c>
    </row>
    <row r="103" spans="1:6" hidden="1" x14ac:dyDescent="0.3">
      <c r="A103" s="8" t="s">
        <v>144</v>
      </c>
      <c r="B103" s="8" t="s">
        <v>96</v>
      </c>
      <c r="C103" s="8" t="s">
        <v>97</v>
      </c>
      <c r="D103" s="9">
        <v>0</v>
      </c>
      <c r="F103" s="7">
        <f t="shared" si="4"/>
        <v>0</v>
      </c>
    </row>
    <row r="104" spans="1:6" hidden="1" x14ac:dyDescent="0.3">
      <c r="A104" s="8" t="s">
        <v>144</v>
      </c>
      <c r="B104" s="8" t="s">
        <v>98</v>
      </c>
      <c r="C104" s="8" t="s">
        <v>99</v>
      </c>
      <c r="D104" s="9">
        <v>0</v>
      </c>
      <c r="F104" s="7">
        <f t="shared" si="4"/>
        <v>0</v>
      </c>
    </row>
    <row r="105" spans="1:6" hidden="1" x14ac:dyDescent="0.3">
      <c r="A105" s="8" t="s">
        <v>144</v>
      </c>
      <c r="B105" s="8" t="s">
        <v>130</v>
      </c>
      <c r="C105" s="8" t="s">
        <v>131</v>
      </c>
      <c r="D105" s="9">
        <v>0</v>
      </c>
      <c r="F105" s="7">
        <f t="shared" si="4"/>
        <v>0</v>
      </c>
    </row>
    <row r="106" spans="1:6" hidden="1" x14ac:dyDescent="0.3">
      <c r="A106" s="8" t="s">
        <v>144</v>
      </c>
      <c r="B106" s="8" t="s">
        <v>134</v>
      </c>
      <c r="C106" s="8" t="s">
        <v>135</v>
      </c>
      <c r="D106" s="9">
        <v>0</v>
      </c>
      <c r="F106" s="7">
        <f t="shared" si="4"/>
        <v>0</v>
      </c>
    </row>
    <row r="107" spans="1:6" hidden="1" x14ac:dyDescent="0.3">
      <c r="A107" s="8" t="s">
        <v>144</v>
      </c>
      <c r="B107" s="8" t="s">
        <v>152</v>
      </c>
      <c r="C107" s="8" t="s">
        <v>153</v>
      </c>
      <c r="D107" s="9">
        <v>0</v>
      </c>
      <c r="F107" s="7">
        <f t="shared" si="4"/>
        <v>0</v>
      </c>
    </row>
    <row r="108" spans="1:6" s="5" customFormat="1" hidden="1" x14ac:dyDescent="0.3">
      <c r="A108" s="8" t="s">
        <v>144</v>
      </c>
      <c r="B108" s="8" t="s">
        <v>61</v>
      </c>
      <c r="C108" s="8" t="s">
        <v>62</v>
      </c>
      <c r="D108" s="9">
        <v>0</v>
      </c>
      <c r="E108" s="19"/>
      <c r="F108" s="7">
        <f t="shared" si="4"/>
        <v>0</v>
      </c>
    </row>
    <row r="109" spans="1:6" s="40" customFormat="1" x14ac:dyDescent="0.3">
      <c r="A109" s="39"/>
      <c r="B109" s="39" t="s">
        <v>154</v>
      </c>
      <c r="C109" s="39" t="s">
        <v>155</v>
      </c>
      <c r="D109" s="36">
        <f>D110+D114</f>
        <v>0</v>
      </c>
      <c r="E109" s="36">
        <f>E110+E114</f>
        <v>50000</v>
      </c>
      <c r="F109" s="7">
        <f t="shared" si="4"/>
        <v>50000</v>
      </c>
    </row>
    <row r="110" spans="1:6" s="35" customFormat="1" x14ac:dyDescent="0.3">
      <c r="A110" s="39" t="s">
        <v>144</v>
      </c>
      <c r="B110" s="39"/>
      <c r="C110" s="39" t="s">
        <v>145</v>
      </c>
      <c r="D110" s="36">
        <f t="shared" ref="D110:E110" si="9">D111+D112+D113</f>
        <v>0</v>
      </c>
      <c r="E110" s="36">
        <f t="shared" si="9"/>
        <v>50000</v>
      </c>
      <c r="F110" s="7">
        <f t="shared" si="4"/>
        <v>50000</v>
      </c>
    </row>
    <row r="111" spans="1:6" s="35" customFormat="1" x14ac:dyDescent="0.3">
      <c r="A111" s="38" t="s">
        <v>144</v>
      </c>
      <c r="B111" s="38" t="s">
        <v>156</v>
      </c>
      <c r="C111" s="38" t="s">
        <v>157</v>
      </c>
      <c r="D111" s="37">
        <v>0</v>
      </c>
      <c r="E111" s="68">
        <v>29760</v>
      </c>
      <c r="F111" s="7">
        <f t="shared" si="4"/>
        <v>29760</v>
      </c>
    </row>
    <row r="112" spans="1:6" s="35" customFormat="1" x14ac:dyDescent="0.3">
      <c r="A112" s="50" t="s">
        <v>144</v>
      </c>
      <c r="B112" s="50" t="s">
        <v>55</v>
      </c>
      <c r="C112" s="38" t="s">
        <v>246</v>
      </c>
      <c r="D112" s="37"/>
      <c r="E112" s="68">
        <v>12925</v>
      </c>
      <c r="F112" s="7">
        <f t="shared" si="4"/>
        <v>12925</v>
      </c>
    </row>
    <row r="113" spans="1:6" s="35" customFormat="1" x14ac:dyDescent="0.3">
      <c r="A113" s="50" t="s">
        <v>144</v>
      </c>
      <c r="B113" s="50" t="s">
        <v>55</v>
      </c>
      <c r="C113" s="38" t="s">
        <v>247</v>
      </c>
      <c r="D113" s="37"/>
      <c r="E113" s="68">
        <v>7315</v>
      </c>
      <c r="F113" s="7">
        <f t="shared" si="4"/>
        <v>7315</v>
      </c>
    </row>
    <row r="114" spans="1:6" hidden="1" x14ac:dyDescent="0.3">
      <c r="A114" s="15">
        <v>22</v>
      </c>
      <c r="B114" s="6" t="s">
        <v>216</v>
      </c>
      <c r="C114" s="6" t="s">
        <v>217</v>
      </c>
      <c r="D114" s="7">
        <f t="shared" ref="D114" si="10">D115</f>
        <v>0</v>
      </c>
      <c r="F114" s="7">
        <f t="shared" si="4"/>
        <v>0</v>
      </c>
    </row>
    <row r="115" spans="1:6" s="5" customFormat="1" hidden="1" x14ac:dyDescent="0.3">
      <c r="A115" s="16">
        <v>22</v>
      </c>
      <c r="B115" s="8" t="s">
        <v>156</v>
      </c>
      <c r="C115" s="8" t="s">
        <v>157</v>
      </c>
      <c r="D115" s="9"/>
      <c r="E115" s="19"/>
      <c r="F115" s="7">
        <f t="shared" si="4"/>
        <v>0</v>
      </c>
    </row>
    <row r="116" spans="1:6" s="5" customFormat="1" x14ac:dyDescent="0.3">
      <c r="A116" s="6"/>
      <c r="B116" s="6" t="s">
        <v>158</v>
      </c>
      <c r="C116" s="6" t="s">
        <v>159</v>
      </c>
      <c r="D116" s="7">
        <f t="shared" ref="D116:E116" si="11">D117</f>
        <v>30000</v>
      </c>
      <c r="E116" s="7">
        <f t="shared" si="11"/>
        <v>0</v>
      </c>
      <c r="F116" s="7">
        <f t="shared" si="4"/>
        <v>30000</v>
      </c>
    </row>
    <row r="117" spans="1:6" x14ac:dyDescent="0.3">
      <c r="A117" s="6" t="s">
        <v>144</v>
      </c>
      <c r="B117" s="6"/>
      <c r="C117" s="6" t="s">
        <v>145</v>
      </c>
      <c r="D117" s="7">
        <f t="shared" ref="D117:E117" si="12">SUM(D118:D131)</f>
        <v>30000</v>
      </c>
      <c r="E117" s="7">
        <f t="shared" si="12"/>
        <v>0</v>
      </c>
      <c r="F117" s="7">
        <f t="shared" si="4"/>
        <v>30000</v>
      </c>
    </row>
    <row r="118" spans="1:6" x14ac:dyDescent="0.3">
      <c r="A118" s="8" t="s">
        <v>144</v>
      </c>
      <c r="B118" s="8" t="s">
        <v>13</v>
      </c>
      <c r="C118" s="8" t="s">
        <v>14</v>
      </c>
      <c r="D118" s="9">
        <v>22000</v>
      </c>
      <c r="E118" s="11">
        <v>0</v>
      </c>
      <c r="F118" s="7">
        <f t="shared" si="4"/>
        <v>22000</v>
      </c>
    </row>
    <row r="119" spans="1:6" x14ac:dyDescent="0.3">
      <c r="A119" s="8" t="s">
        <v>144</v>
      </c>
      <c r="B119" s="8" t="s">
        <v>15</v>
      </c>
      <c r="C119" s="8" t="s">
        <v>16</v>
      </c>
      <c r="D119" s="9">
        <v>900</v>
      </c>
      <c r="E119" s="11">
        <v>0</v>
      </c>
      <c r="F119" s="7">
        <f t="shared" si="4"/>
        <v>900</v>
      </c>
    </row>
    <row r="120" spans="1:6" x14ac:dyDescent="0.3">
      <c r="A120" s="8" t="s">
        <v>144</v>
      </c>
      <c r="B120" s="8" t="s">
        <v>17</v>
      </c>
      <c r="C120" s="8" t="s">
        <v>18</v>
      </c>
      <c r="D120" s="9">
        <v>100</v>
      </c>
      <c r="E120" s="11">
        <v>0</v>
      </c>
      <c r="F120" s="7">
        <f t="shared" si="4"/>
        <v>100</v>
      </c>
    </row>
    <row r="121" spans="1:6" x14ac:dyDescent="0.3">
      <c r="A121" s="8" t="s">
        <v>144</v>
      </c>
      <c r="B121" s="8" t="s">
        <v>23</v>
      </c>
      <c r="C121" s="8" t="s">
        <v>24</v>
      </c>
      <c r="D121" s="9">
        <v>1000</v>
      </c>
      <c r="E121" s="11">
        <v>0</v>
      </c>
      <c r="F121" s="7">
        <f t="shared" si="4"/>
        <v>1000</v>
      </c>
    </row>
    <row r="122" spans="1:6" x14ac:dyDescent="0.3">
      <c r="A122" s="8" t="s">
        <v>144</v>
      </c>
      <c r="B122" s="8" t="s">
        <v>27</v>
      </c>
      <c r="C122" s="8" t="s">
        <v>28</v>
      </c>
      <c r="D122" s="9">
        <v>4000</v>
      </c>
      <c r="E122" s="11">
        <v>-500</v>
      </c>
      <c r="F122" s="7">
        <f t="shared" si="4"/>
        <v>3500</v>
      </c>
    </row>
    <row r="123" spans="1:6" x14ac:dyDescent="0.3">
      <c r="A123" s="26" t="s">
        <v>144</v>
      </c>
      <c r="B123" s="26" t="s">
        <v>65</v>
      </c>
      <c r="C123" s="8" t="s">
        <v>66</v>
      </c>
      <c r="D123" s="9">
        <v>500</v>
      </c>
      <c r="E123" s="11">
        <v>0</v>
      </c>
      <c r="F123" s="7">
        <f t="shared" si="4"/>
        <v>500</v>
      </c>
    </row>
    <row r="124" spans="1:6" x14ac:dyDescent="0.3">
      <c r="A124" s="8" t="s">
        <v>144</v>
      </c>
      <c r="B124" s="8" t="s">
        <v>84</v>
      </c>
      <c r="C124" s="8" t="s">
        <v>85</v>
      </c>
      <c r="D124" s="9">
        <v>700</v>
      </c>
      <c r="E124" s="11">
        <v>0</v>
      </c>
      <c r="F124" s="7">
        <f t="shared" si="4"/>
        <v>700</v>
      </c>
    </row>
    <row r="125" spans="1:6" x14ac:dyDescent="0.3">
      <c r="A125" s="8" t="s">
        <v>144</v>
      </c>
      <c r="B125" s="8" t="s">
        <v>43</v>
      </c>
      <c r="C125" s="8" t="s">
        <v>44</v>
      </c>
      <c r="D125" s="9"/>
      <c r="E125" s="11">
        <v>500</v>
      </c>
      <c r="F125" s="7">
        <f t="shared" si="4"/>
        <v>500</v>
      </c>
    </row>
    <row r="126" spans="1:6" x14ac:dyDescent="0.3">
      <c r="A126" s="8" t="s">
        <v>144</v>
      </c>
      <c r="B126" s="8" t="s">
        <v>29</v>
      </c>
      <c r="C126" s="8" t="s">
        <v>30</v>
      </c>
      <c r="D126" s="9">
        <v>800</v>
      </c>
      <c r="E126" s="11">
        <v>0</v>
      </c>
      <c r="F126" s="7">
        <f t="shared" si="4"/>
        <v>800</v>
      </c>
    </row>
    <row r="127" spans="1:6" hidden="1" x14ac:dyDescent="0.3">
      <c r="A127" s="8" t="s">
        <v>144</v>
      </c>
      <c r="B127" s="8" t="s">
        <v>57</v>
      </c>
      <c r="C127" s="8" t="s">
        <v>58</v>
      </c>
      <c r="D127" s="9"/>
      <c r="E127" s="11">
        <v>0</v>
      </c>
      <c r="F127" s="7">
        <f t="shared" si="4"/>
        <v>0</v>
      </c>
    </row>
    <row r="128" spans="1:6" hidden="1" x14ac:dyDescent="0.3">
      <c r="A128" s="8" t="s">
        <v>144</v>
      </c>
      <c r="B128" s="8" t="s">
        <v>160</v>
      </c>
      <c r="C128" s="8" t="s">
        <v>161</v>
      </c>
      <c r="D128" s="9"/>
      <c r="E128" s="11">
        <v>0</v>
      </c>
      <c r="F128" s="7">
        <f t="shared" si="4"/>
        <v>0</v>
      </c>
    </row>
    <row r="129" spans="1:11" hidden="1" x14ac:dyDescent="0.3">
      <c r="A129" s="8" t="s">
        <v>144</v>
      </c>
      <c r="B129" s="8" t="s">
        <v>162</v>
      </c>
      <c r="C129" s="8" t="s">
        <v>163</v>
      </c>
      <c r="D129" s="9"/>
      <c r="E129" s="11">
        <v>0</v>
      </c>
      <c r="F129" s="7">
        <f t="shared" si="4"/>
        <v>0</v>
      </c>
    </row>
    <row r="130" spans="1:11" hidden="1" x14ac:dyDescent="0.3">
      <c r="A130" s="8" t="s">
        <v>144</v>
      </c>
      <c r="B130" s="8" t="s">
        <v>164</v>
      </c>
      <c r="C130" s="8" t="s">
        <v>165</v>
      </c>
      <c r="D130" s="9"/>
      <c r="E130" s="11">
        <v>0</v>
      </c>
      <c r="F130" s="7">
        <f t="shared" si="4"/>
        <v>0</v>
      </c>
    </row>
    <row r="131" spans="1:11" s="5" customFormat="1" hidden="1" x14ac:dyDescent="0.3">
      <c r="A131" s="8" t="s">
        <v>144</v>
      </c>
      <c r="B131" s="8" t="s">
        <v>166</v>
      </c>
      <c r="C131" s="8" t="s">
        <v>167</v>
      </c>
      <c r="D131" s="9"/>
      <c r="E131" s="19">
        <v>0</v>
      </c>
      <c r="F131" s="7">
        <f t="shared" si="4"/>
        <v>0</v>
      </c>
    </row>
    <row r="132" spans="1:11" s="5" customFormat="1" x14ac:dyDescent="0.3">
      <c r="A132" s="6"/>
      <c r="B132" s="6" t="s">
        <v>168</v>
      </c>
      <c r="C132" s="6" t="s">
        <v>169</v>
      </c>
      <c r="D132" s="7">
        <f t="shared" ref="D132:E132" si="13">D133+D143</f>
        <v>136800</v>
      </c>
      <c r="E132" s="7">
        <f t="shared" si="13"/>
        <v>0</v>
      </c>
      <c r="F132" s="7">
        <f t="shared" si="4"/>
        <v>136800</v>
      </c>
    </row>
    <row r="133" spans="1:11" x14ac:dyDescent="0.3">
      <c r="A133" s="6" t="s">
        <v>144</v>
      </c>
      <c r="B133" s="6"/>
      <c r="C133" s="6" t="s">
        <v>145</v>
      </c>
      <c r="D133" s="7">
        <f t="shared" ref="D133:E133" si="14">SUM(D134:D142)</f>
        <v>104300</v>
      </c>
      <c r="E133" s="7">
        <f t="shared" si="14"/>
        <v>0</v>
      </c>
      <c r="F133" s="7">
        <f t="shared" si="4"/>
        <v>104300</v>
      </c>
    </row>
    <row r="134" spans="1:11" x14ac:dyDescent="0.3">
      <c r="A134" s="8" t="s">
        <v>144</v>
      </c>
      <c r="B134" s="8" t="s">
        <v>13</v>
      </c>
      <c r="C134" s="8" t="s">
        <v>14</v>
      </c>
      <c r="D134" s="9">
        <v>79000</v>
      </c>
      <c r="E134" s="11">
        <v>-1500</v>
      </c>
      <c r="F134" s="7">
        <f t="shared" si="4"/>
        <v>77500</v>
      </c>
    </row>
    <row r="135" spans="1:11" x14ac:dyDescent="0.3">
      <c r="A135" s="8" t="s">
        <v>144</v>
      </c>
      <c r="B135" s="8" t="s">
        <v>15</v>
      </c>
      <c r="C135" s="8" t="s">
        <v>16</v>
      </c>
      <c r="D135" s="9">
        <v>5000</v>
      </c>
      <c r="E135" s="11">
        <v>0</v>
      </c>
      <c r="F135" s="7">
        <f t="shared" si="4"/>
        <v>5000</v>
      </c>
    </row>
    <row r="136" spans="1:11" x14ac:dyDescent="0.3">
      <c r="A136" s="8" t="s">
        <v>144</v>
      </c>
      <c r="B136" s="8" t="s">
        <v>17</v>
      </c>
      <c r="C136" s="8" t="s">
        <v>18</v>
      </c>
      <c r="D136" s="9">
        <v>0</v>
      </c>
      <c r="E136" s="11">
        <v>500</v>
      </c>
      <c r="F136" s="7">
        <f t="shared" ref="F136:F167" si="15">SUM(D136+E136)</f>
        <v>500</v>
      </c>
    </row>
    <row r="137" spans="1:11" x14ac:dyDescent="0.3">
      <c r="A137" s="8" t="s">
        <v>144</v>
      </c>
      <c r="B137" s="8" t="s">
        <v>23</v>
      </c>
      <c r="C137" s="8" t="s">
        <v>24</v>
      </c>
      <c r="D137" s="9">
        <v>5000</v>
      </c>
      <c r="E137" s="11">
        <v>-500</v>
      </c>
      <c r="F137" s="7">
        <f t="shared" si="15"/>
        <v>4500</v>
      </c>
    </row>
    <row r="138" spans="1:11" x14ac:dyDescent="0.3">
      <c r="A138" s="8" t="s">
        <v>144</v>
      </c>
      <c r="B138" s="8" t="s">
        <v>27</v>
      </c>
      <c r="C138" s="8" t="s">
        <v>28</v>
      </c>
      <c r="D138" s="9">
        <v>11800</v>
      </c>
      <c r="E138" s="11">
        <v>0</v>
      </c>
      <c r="F138" s="7">
        <f t="shared" si="15"/>
        <v>11800</v>
      </c>
    </row>
    <row r="139" spans="1:11" x14ac:dyDescent="0.3">
      <c r="A139" s="8" t="s">
        <v>144</v>
      </c>
      <c r="B139" s="8" t="s">
        <v>65</v>
      </c>
      <c r="C139" s="8" t="s">
        <v>66</v>
      </c>
      <c r="D139" s="9">
        <v>1300</v>
      </c>
      <c r="E139" s="11">
        <v>0</v>
      </c>
      <c r="F139" s="7">
        <f t="shared" si="15"/>
        <v>1300</v>
      </c>
    </row>
    <row r="140" spans="1:11" x14ac:dyDescent="0.3">
      <c r="A140" s="26" t="s">
        <v>144</v>
      </c>
      <c r="B140" s="26" t="s">
        <v>43</v>
      </c>
      <c r="C140" s="8" t="s">
        <v>237</v>
      </c>
      <c r="D140" s="9">
        <v>2200</v>
      </c>
      <c r="E140" s="11">
        <v>0</v>
      </c>
      <c r="F140" s="7">
        <f t="shared" si="15"/>
        <v>2200</v>
      </c>
    </row>
    <row r="141" spans="1:11" x14ac:dyDescent="0.3">
      <c r="A141" s="8" t="s">
        <v>144</v>
      </c>
      <c r="B141" s="8" t="s">
        <v>29</v>
      </c>
      <c r="C141" s="8" t="s">
        <v>30</v>
      </c>
      <c r="D141" s="9">
        <v>0</v>
      </c>
      <c r="E141" s="11">
        <v>1500</v>
      </c>
      <c r="F141" s="7">
        <f t="shared" si="15"/>
        <v>1500</v>
      </c>
    </row>
    <row r="142" spans="1:11" s="5" customFormat="1" hidden="1" x14ac:dyDescent="0.3">
      <c r="A142" s="8" t="s">
        <v>144</v>
      </c>
      <c r="B142" s="8" t="s">
        <v>57</v>
      </c>
      <c r="C142" s="8" t="s">
        <v>58</v>
      </c>
      <c r="D142" s="9"/>
      <c r="E142" s="70">
        <v>0</v>
      </c>
      <c r="F142" s="7">
        <f t="shared" si="15"/>
        <v>0</v>
      </c>
    </row>
    <row r="143" spans="1:11" x14ac:dyDescent="0.3">
      <c r="A143" s="6" t="s">
        <v>171</v>
      </c>
      <c r="B143" s="6" t="s">
        <v>170</v>
      </c>
      <c r="C143" s="6" t="s">
        <v>172</v>
      </c>
      <c r="D143" s="7">
        <f t="shared" ref="D143:E143" si="16">SUM(D144:D151)</f>
        <v>32500</v>
      </c>
      <c r="E143" s="7">
        <f t="shared" si="16"/>
        <v>0</v>
      </c>
      <c r="F143" s="7">
        <f t="shared" si="15"/>
        <v>32500</v>
      </c>
    </row>
    <row r="144" spans="1:11" x14ac:dyDescent="0.3">
      <c r="A144" s="8" t="s">
        <v>171</v>
      </c>
      <c r="B144" s="8" t="s">
        <v>13</v>
      </c>
      <c r="C144" s="8" t="s">
        <v>14</v>
      </c>
      <c r="D144" s="9">
        <v>29500</v>
      </c>
      <c r="E144" s="11">
        <v>-3900</v>
      </c>
      <c r="F144" s="7">
        <f t="shared" si="15"/>
        <v>25600</v>
      </c>
      <c r="K144">
        <v>1</v>
      </c>
    </row>
    <row r="145" spans="1:6" x14ac:dyDescent="0.3">
      <c r="A145" s="8" t="s">
        <v>171</v>
      </c>
      <c r="B145" s="8" t="s">
        <v>15</v>
      </c>
      <c r="C145" s="8" t="s">
        <v>16</v>
      </c>
      <c r="D145" s="9">
        <v>0</v>
      </c>
      <c r="E145" s="11">
        <v>600</v>
      </c>
      <c r="F145" s="7">
        <f t="shared" si="15"/>
        <v>600</v>
      </c>
    </row>
    <row r="146" spans="1:6" x14ac:dyDescent="0.3">
      <c r="A146" s="8" t="s">
        <v>171</v>
      </c>
      <c r="B146" s="8" t="s">
        <v>17</v>
      </c>
      <c r="C146" s="8" t="s">
        <v>18</v>
      </c>
      <c r="D146" s="9">
        <v>0</v>
      </c>
      <c r="E146" s="11">
        <v>0</v>
      </c>
      <c r="F146" s="7">
        <f t="shared" si="15"/>
        <v>0</v>
      </c>
    </row>
    <row r="147" spans="1:6" x14ac:dyDescent="0.3">
      <c r="A147" s="8" t="s">
        <v>171</v>
      </c>
      <c r="B147" s="8" t="s">
        <v>23</v>
      </c>
      <c r="C147" s="8" t="s">
        <v>24</v>
      </c>
      <c r="D147" s="9">
        <v>0</v>
      </c>
      <c r="E147" s="11">
        <v>0</v>
      </c>
      <c r="F147" s="7">
        <f t="shared" si="15"/>
        <v>0</v>
      </c>
    </row>
    <row r="148" spans="1:6" x14ac:dyDescent="0.3">
      <c r="A148" s="8" t="s">
        <v>171</v>
      </c>
      <c r="B148" s="8" t="s">
        <v>27</v>
      </c>
      <c r="C148" s="8" t="s">
        <v>28</v>
      </c>
      <c r="D148" s="9">
        <v>3000</v>
      </c>
      <c r="E148" s="11">
        <v>2000</v>
      </c>
      <c r="F148" s="7">
        <f t="shared" si="15"/>
        <v>5000</v>
      </c>
    </row>
    <row r="149" spans="1:6" x14ac:dyDescent="0.3">
      <c r="A149" s="8" t="s">
        <v>171</v>
      </c>
      <c r="B149" s="8" t="s">
        <v>65</v>
      </c>
      <c r="C149" s="8" t="s">
        <v>66</v>
      </c>
      <c r="D149" s="9">
        <v>0</v>
      </c>
      <c r="E149" s="11">
        <v>500</v>
      </c>
      <c r="F149" s="7">
        <f t="shared" si="15"/>
        <v>500</v>
      </c>
    </row>
    <row r="150" spans="1:6" x14ac:dyDescent="0.3">
      <c r="A150" s="8" t="s">
        <v>171</v>
      </c>
      <c r="B150" s="8" t="s">
        <v>29</v>
      </c>
      <c r="C150" s="8" t="s">
        <v>30</v>
      </c>
      <c r="D150" s="9">
        <v>0</v>
      </c>
      <c r="E150" s="11">
        <v>800</v>
      </c>
      <c r="F150" s="7">
        <f t="shared" si="15"/>
        <v>800</v>
      </c>
    </row>
    <row r="151" spans="1:6" s="5" customFormat="1" x14ac:dyDescent="0.3">
      <c r="A151" s="8" t="s">
        <v>171</v>
      </c>
      <c r="B151" s="8" t="s">
        <v>57</v>
      </c>
      <c r="C151" s="8" t="s">
        <v>58</v>
      </c>
      <c r="D151" s="9">
        <v>0</v>
      </c>
      <c r="E151" s="19">
        <v>0</v>
      </c>
      <c r="F151" s="7">
        <f t="shared" si="15"/>
        <v>0</v>
      </c>
    </row>
    <row r="152" spans="1:6" s="5" customFormat="1" x14ac:dyDescent="0.3">
      <c r="A152" s="6"/>
      <c r="B152" s="6" t="s">
        <v>63</v>
      </c>
      <c r="C152" s="6" t="s">
        <v>64</v>
      </c>
      <c r="D152" s="7">
        <f t="shared" ref="D152:E153" si="17">D153</f>
        <v>4500</v>
      </c>
      <c r="E152" s="7">
        <f t="shared" si="17"/>
        <v>0</v>
      </c>
      <c r="F152" s="7">
        <f t="shared" si="15"/>
        <v>4500</v>
      </c>
    </row>
    <row r="153" spans="1:6" x14ac:dyDescent="0.3">
      <c r="A153" s="6" t="s">
        <v>144</v>
      </c>
      <c r="B153" s="6"/>
      <c r="C153" s="6" t="s">
        <v>145</v>
      </c>
      <c r="D153" s="7">
        <f t="shared" si="17"/>
        <v>4500</v>
      </c>
      <c r="E153" s="7">
        <f t="shared" si="17"/>
        <v>0</v>
      </c>
      <c r="F153" s="7">
        <f t="shared" si="15"/>
        <v>4500</v>
      </c>
    </row>
    <row r="154" spans="1:6" s="5" customFormat="1" x14ac:dyDescent="0.3">
      <c r="A154" s="8" t="s">
        <v>144</v>
      </c>
      <c r="B154" s="8" t="s">
        <v>69</v>
      </c>
      <c r="C154" s="8" t="s">
        <v>70</v>
      </c>
      <c r="D154" s="9">
        <v>4500</v>
      </c>
      <c r="E154" s="19">
        <v>0</v>
      </c>
      <c r="F154" s="7">
        <f t="shared" si="15"/>
        <v>4500</v>
      </c>
    </row>
    <row r="155" spans="1:6" s="5" customFormat="1" x14ac:dyDescent="0.3">
      <c r="A155" s="6"/>
      <c r="B155" s="6" t="s">
        <v>173</v>
      </c>
      <c r="C155" s="6" t="s">
        <v>174</v>
      </c>
      <c r="D155" s="7">
        <f t="shared" ref="D155:E155" si="18">D156+D158</f>
        <v>3400</v>
      </c>
      <c r="E155" s="7">
        <f t="shared" si="18"/>
        <v>0</v>
      </c>
      <c r="F155" s="7">
        <f t="shared" si="15"/>
        <v>3400</v>
      </c>
    </row>
    <row r="156" spans="1:6" s="5" customFormat="1" x14ac:dyDescent="0.3">
      <c r="A156" s="6" t="s">
        <v>191</v>
      </c>
      <c r="B156" s="6"/>
      <c r="C156" s="6" t="s">
        <v>192</v>
      </c>
      <c r="D156" s="7">
        <f t="shared" ref="D156:E156" si="19">D157</f>
        <v>400</v>
      </c>
      <c r="E156" s="7">
        <f t="shared" si="19"/>
        <v>0</v>
      </c>
      <c r="F156" s="7">
        <f t="shared" si="15"/>
        <v>400</v>
      </c>
    </row>
    <row r="157" spans="1:6" s="5" customFormat="1" x14ac:dyDescent="0.3">
      <c r="A157" s="8" t="s">
        <v>191</v>
      </c>
      <c r="B157" s="8" t="s">
        <v>51</v>
      </c>
      <c r="C157" s="8" t="s">
        <v>52</v>
      </c>
      <c r="D157" s="9">
        <v>400</v>
      </c>
      <c r="E157" s="19">
        <v>0</v>
      </c>
      <c r="F157" s="7">
        <f t="shared" si="15"/>
        <v>400</v>
      </c>
    </row>
    <row r="158" spans="1:6" x14ac:dyDescent="0.3">
      <c r="A158" s="6" t="s">
        <v>171</v>
      </c>
      <c r="B158" s="6"/>
      <c r="C158" s="6" t="s">
        <v>172</v>
      </c>
      <c r="D158" s="7">
        <f t="shared" ref="D158:E158" si="20">D159</f>
        <v>3000</v>
      </c>
      <c r="E158" s="7">
        <f t="shared" si="20"/>
        <v>0</v>
      </c>
      <c r="F158" s="7">
        <f t="shared" si="15"/>
        <v>3000</v>
      </c>
    </row>
    <row r="159" spans="1:6" s="5" customFormat="1" ht="15.75" customHeight="1" x14ac:dyDescent="0.3">
      <c r="A159" s="8" t="s">
        <v>171</v>
      </c>
      <c r="B159" s="8" t="s">
        <v>51</v>
      </c>
      <c r="C159" s="8" t="s">
        <v>52</v>
      </c>
      <c r="D159" s="9">
        <v>3000</v>
      </c>
      <c r="E159" s="19">
        <v>0</v>
      </c>
      <c r="F159" s="7">
        <f t="shared" si="15"/>
        <v>3000</v>
      </c>
    </row>
    <row r="160" spans="1:6" s="5" customFormat="1" x14ac:dyDescent="0.3">
      <c r="A160" s="6"/>
      <c r="B160" s="6" t="s">
        <v>175</v>
      </c>
      <c r="C160" s="6" t="s">
        <v>176</v>
      </c>
      <c r="D160" s="7">
        <f t="shared" ref="D160:E161" si="21">D161</f>
        <v>29000</v>
      </c>
      <c r="E160" s="7">
        <f t="shared" si="21"/>
        <v>0</v>
      </c>
      <c r="F160" s="7">
        <f t="shared" si="15"/>
        <v>29000</v>
      </c>
    </row>
    <row r="161" spans="1:6" s="5" customFormat="1" x14ac:dyDescent="0.3">
      <c r="A161" s="6"/>
      <c r="B161" s="6" t="s">
        <v>177</v>
      </c>
      <c r="C161" s="6" t="s">
        <v>178</v>
      </c>
      <c r="D161" s="7">
        <f t="shared" si="21"/>
        <v>29000</v>
      </c>
      <c r="E161" s="7">
        <f t="shared" si="21"/>
        <v>0</v>
      </c>
      <c r="F161" s="7">
        <f t="shared" si="15"/>
        <v>29000</v>
      </c>
    </row>
    <row r="162" spans="1:6" x14ac:dyDescent="0.3">
      <c r="A162" s="6" t="s">
        <v>4</v>
      </c>
      <c r="B162" s="6"/>
      <c r="C162" s="6" t="s">
        <v>83</v>
      </c>
      <c r="D162" s="7">
        <f>SUM(D163:D167)</f>
        <v>29000</v>
      </c>
      <c r="E162" s="7">
        <f>SUM(E163:E167)</f>
        <v>0</v>
      </c>
      <c r="F162" s="7">
        <f t="shared" si="15"/>
        <v>29000</v>
      </c>
    </row>
    <row r="163" spans="1:6" s="58" customFormat="1" x14ac:dyDescent="0.3">
      <c r="A163" s="56" t="s">
        <v>4</v>
      </c>
      <c r="B163" s="56" t="s">
        <v>179</v>
      </c>
      <c r="C163" s="56" t="s">
        <v>180</v>
      </c>
      <c r="D163" s="57">
        <v>8000</v>
      </c>
      <c r="E163" s="69">
        <v>0</v>
      </c>
      <c r="F163" s="7">
        <f t="shared" si="15"/>
        <v>8000</v>
      </c>
    </row>
    <row r="164" spans="1:6" s="58" customFormat="1" x14ac:dyDescent="0.3">
      <c r="A164" s="56" t="s">
        <v>4</v>
      </c>
      <c r="B164" s="56" t="s">
        <v>47</v>
      </c>
      <c r="C164" s="56" t="s">
        <v>48</v>
      </c>
      <c r="D164" s="57">
        <v>10000</v>
      </c>
      <c r="E164" s="69">
        <v>0</v>
      </c>
      <c r="F164" s="7">
        <f t="shared" si="15"/>
        <v>10000</v>
      </c>
    </row>
    <row r="165" spans="1:6" s="58" customFormat="1" x14ac:dyDescent="0.3">
      <c r="A165" s="56" t="s">
        <v>4</v>
      </c>
      <c r="B165" s="56" t="s">
        <v>181</v>
      </c>
      <c r="C165" s="56" t="s">
        <v>182</v>
      </c>
      <c r="D165" s="57">
        <v>5000</v>
      </c>
      <c r="E165" s="69">
        <v>0</v>
      </c>
      <c r="F165" s="7">
        <f t="shared" si="15"/>
        <v>5000</v>
      </c>
    </row>
    <row r="166" spans="1:6" s="58" customFormat="1" x14ac:dyDescent="0.3">
      <c r="A166" s="59" t="s">
        <v>4</v>
      </c>
      <c r="B166" s="59" t="s">
        <v>238</v>
      </c>
      <c r="C166" s="56" t="s">
        <v>239</v>
      </c>
      <c r="D166" s="57">
        <v>3000</v>
      </c>
      <c r="E166" s="69">
        <v>0</v>
      </c>
      <c r="F166" s="7">
        <f t="shared" si="15"/>
        <v>3000</v>
      </c>
    </row>
    <row r="167" spans="1:6" s="58" customFormat="1" x14ac:dyDescent="0.3">
      <c r="A167" s="56" t="s">
        <v>4</v>
      </c>
      <c r="B167" s="56" t="s">
        <v>73</v>
      </c>
      <c r="C167" s="56" t="s">
        <v>74</v>
      </c>
      <c r="D167" s="57">
        <v>3000</v>
      </c>
      <c r="E167" s="69">
        <v>0</v>
      </c>
      <c r="F167" s="7">
        <f t="shared" si="15"/>
        <v>3000</v>
      </c>
    </row>
    <row r="168" spans="1:6" x14ac:dyDescent="0.3">
      <c r="A168" s="3"/>
      <c r="B168" s="3"/>
      <c r="C168" s="3"/>
      <c r="D168" s="3"/>
    </row>
    <row r="170" spans="1:6" x14ac:dyDescent="0.3">
      <c r="C170" s="10" t="s">
        <v>184</v>
      </c>
      <c r="D170" s="11">
        <f>D154+D133+D117+D110+D99+D83+D59</f>
        <v>308000</v>
      </c>
    </row>
    <row r="171" spans="1:6" x14ac:dyDescent="0.3">
      <c r="C171" s="10" t="s">
        <v>218</v>
      </c>
      <c r="D171" s="11">
        <f>D114</f>
        <v>0</v>
      </c>
    </row>
    <row r="172" spans="1:6" x14ac:dyDescent="0.3">
      <c r="C172" s="10" t="s">
        <v>185</v>
      </c>
      <c r="D172" s="11">
        <f>D162+D10</f>
        <v>127000</v>
      </c>
    </row>
    <row r="173" spans="1:6" x14ac:dyDescent="0.3">
      <c r="C173" s="10" t="s">
        <v>186</v>
      </c>
      <c r="D173" s="11">
        <f>D156</f>
        <v>400</v>
      </c>
    </row>
    <row r="174" spans="1:6" x14ac:dyDescent="0.3">
      <c r="C174" s="10" t="s">
        <v>187</v>
      </c>
      <c r="D174" s="11">
        <f>D158+D143</f>
        <v>35500</v>
      </c>
    </row>
    <row r="175" spans="1:6" x14ac:dyDescent="0.3">
      <c r="D175" s="11">
        <f t="shared" ref="D175" si="22">SUM(D170:D174)</f>
        <v>470900</v>
      </c>
    </row>
    <row r="176" spans="1:6" x14ac:dyDescent="0.3">
      <c r="D176" s="11">
        <f>D7-D175</f>
        <v>0</v>
      </c>
    </row>
    <row r="177" spans="4:4" x14ac:dyDescent="0.3">
      <c r="D177" s="11"/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workbookViewId="0">
      <selection activeCell="A2" sqref="A2"/>
    </sheetView>
  </sheetViews>
  <sheetFormatPr defaultRowHeight="14.4" x14ac:dyDescent="0.3"/>
  <cols>
    <col min="1" max="1" width="9" bestFit="1" customWidth="1" collapsed="1"/>
    <col min="2" max="2" width="12" bestFit="1" customWidth="1" collapsed="1"/>
    <col min="3" max="3" width="68.109375" bestFit="1" customWidth="1" collapsed="1"/>
    <col min="4" max="4" width="17.44140625" bestFit="1" customWidth="1" collapsed="1"/>
    <col min="5" max="5" width="13.21875" style="11" customWidth="1"/>
    <col min="6" max="6" width="15.77734375" customWidth="1"/>
  </cols>
  <sheetData>
    <row r="1" spans="1:6" x14ac:dyDescent="0.3">
      <c r="B1" s="1"/>
    </row>
    <row r="2" spans="1:6" x14ac:dyDescent="0.3">
      <c r="B2" s="1"/>
    </row>
    <row r="3" spans="1:6" x14ac:dyDescent="0.3">
      <c r="B3" s="1"/>
      <c r="C3" s="1" t="s">
        <v>6</v>
      </c>
    </row>
    <row r="4" spans="1:6" x14ac:dyDescent="0.3">
      <c r="B4" s="1"/>
    </row>
    <row r="5" spans="1:6" x14ac:dyDescent="0.3">
      <c r="B5" s="1"/>
    </row>
    <row r="6" spans="1:6" x14ac:dyDescent="0.3">
      <c r="A6" s="2" t="s">
        <v>0</v>
      </c>
      <c r="B6" s="2" t="s">
        <v>1</v>
      </c>
      <c r="C6" s="2" t="s">
        <v>2</v>
      </c>
      <c r="D6" s="4" t="s">
        <v>240</v>
      </c>
      <c r="E6" s="64" t="s">
        <v>244</v>
      </c>
      <c r="F6" s="63" t="s">
        <v>245</v>
      </c>
    </row>
    <row r="7" spans="1:6" s="5" customFormat="1" x14ac:dyDescent="0.3">
      <c r="A7" s="6"/>
      <c r="B7" s="6"/>
      <c r="C7" s="6" t="s">
        <v>6</v>
      </c>
      <c r="D7" s="7">
        <f>D8+D21+D95</f>
        <v>1511850</v>
      </c>
      <c r="E7" s="7">
        <f>E8+E21+E95</f>
        <v>465539</v>
      </c>
      <c r="F7" s="19">
        <f>SUM(E7+D7)</f>
        <v>1977389</v>
      </c>
    </row>
    <row r="8" spans="1:6" s="5" customFormat="1" x14ac:dyDescent="0.3">
      <c r="A8" s="6"/>
      <c r="B8" s="6" t="s">
        <v>7</v>
      </c>
      <c r="C8" s="6" t="s">
        <v>8</v>
      </c>
      <c r="D8" s="7">
        <f>D9</f>
        <v>1337500</v>
      </c>
      <c r="E8" s="7">
        <f>E9</f>
        <v>405600</v>
      </c>
      <c r="F8" s="19">
        <f t="shared" ref="F8:F74" si="0">SUM(E8+D8)</f>
        <v>1743100</v>
      </c>
    </row>
    <row r="9" spans="1:6" s="5" customFormat="1" x14ac:dyDescent="0.3">
      <c r="A9" s="6"/>
      <c r="B9" s="6" t="s">
        <v>9</v>
      </c>
      <c r="C9" s="6" t="s">
        <v>10</v>
      </c>
      <c r="D9" s="7">
        <f>D10</f>
        <v>1337500</v>
      </c>
      <c r="E9" s="7">
        <f>E10</f>
        <v>405600</v>
      </c>
      <c r="F9" s="19">
        <f t="shared" si="0"/>
        <v>1743100</v>
      </c>
    </row>
    <row r="10" spans="1:6" s="5" customFormat="1" x14ac:dyDescent="0.3">
      <c r="A10" s="6" t="s">
        <v>11</v>
      </c>
      <c r="B10" s="6"/>
      <c r="C10" s="6" t="s">
        <v>12</v>
      </c>
      <c r="D10" s="7">
        <f>SUM(D11:D20)</f>
        <v>1337500</v>
      </c>
      <c r="E10" s="7">
        <f>SUM(E11:E20)</f>
        <v>405600</v>
      </c>
      <c r="F10" s="19">
        <f t="shared" si="0"/>
        <v>1743100</v>
      </c>
    </row>
    <row r="11" spans="1:6" x14ac:dyDescent="0.3">
      <c r="A11" s="8" t="s">
        <v>11</v>
      </c>
      <c r="B11" s="8" t="s">
        <v>13</v>
      </c>
      <c r="C11" s="8" t="s">
        <v>14</v>
      </c>
      <c r="D11" s="9">
        <v>1050000</v>
      </c>
      <c r="E11" s="11">
        <v>350000</v>
      </c>
      <c r="F11" s="19">
        <f t="shared" si="0"/>
        <v>1400000</v>
      </c>
    </row>
    <row r="12" spans="1:6" x14ac:dyDescent="0.3">
      <c r="A12" s="8" t="s">
        <v>11</v>
      </c>
      <c r="B12" s="8" t="s">
        <v>15</v>
      </c>
      <c r="C12" s="8" t="s">
        <v>16</v>
      </c>
      <c r="D12" s="9">
        <v>35000</v>
      </c>
      <c r="E12" s="11">
        <v>0</v>
      </c>
      <c r="F12" s="19">
        <f t="shared" si="0"/>
        <v>35000</v>
      </c>
    </row>
    <row r="13" spans="1:6" x14ac:dyDescent="0.3">
      <c r="A13" s="8" t="s">
        <v>11</v>
      </c>
      <c r="B13" s="8" t="s">
        <v>17</v>
      </c>
      <c r="C13" s="8" t="s">
        <v>18</v>
      </c>
      <c r="D13" s="9">
        <v>2500</v>
      </c>
      <c r="E13" s="11">
        <v>0</v>
      </c>
      <c r="F13" s="19">
        <f t="shared" si="0"/>
        <v>2500</v>
      </c>
    </row>
    <row r="14" spans="1:6" x14ac:dyDescent="0.3">
      <c r="A14" s="8" t="s">
        <v>11</v>
      </c>
      <c r="B14" s="8" t="s">
        <v>19</v>
      </c>
      <c r="C14" s="8" t="s">
        <v>20</v>
      </c>
      <c r="D14" s="9">
        <v>2600</v>
      </c>
      <c r="E14" s="11">
        <v>0</v>
      </c>
      <c r="F14" s="19">
        <f t="shared" si="0"/>
        <v>2600</v>
      </c>
    </row>
    <row r="15" spans="1:6" x14ac:dyDescent="0.3">
      <c r="A15" s="8" t="s">
        <v>11</v>
      </c>
      <c r="B15" s="8" t="s">
        <v>21</v>
      </c>
      <c r="C15" s="8" t="s">
        <v>22</v>
      </c>
      <c r="D15" s="9">
        <v>4000</v>
      </c>
      <c r="E15" s="11">
        <v>0</v>
      </c>
      <c r="F15" s="19">
        <f t="shared" si="0"/>
        <v>4000</v>
      </c>
    </row>
    <row r="16" spans="1:6" x14ac:dyDescent="0.3">
      <c r="A16" s="8" t="s">
        <v>11</v>
      </c>
      <c r="B16" s="8" t="s">
        <v>23</v>
      </c>
      <c r="C16" s="8" t="s">
        <v>24</v>
      </c>
      <c r="D16" s="9">
        <v>30900</v>
      </c>
      <c r="E16" s="11">
        <v>0</v>
      </c>
      <c r="F16" s="19">
        <f t="shared" si="0"/>
        <v>30900</v>
      </c>
    </row>
    <row r="17" spans="1:6" hidden="1" x14ac:dyDescent="0.3">
      <c r="A17" s="8" t="s">
        <v>11</v>
      </c>
      <c r="B17" s="8" t="s">
        <v>25</v>
      </c>
      <c r="C17" s="8" t="s">
        <v>26</v>
      </c>
      <c r="D17" s="9">
        <v>0</v>
      </c>
      <c r="E17" s="11">
        <v>0</v>
      </c>
      <c r="F17" s="19">
        <f t="shared" si="0"/>
        <v>0</v>
      </c>
    </row>
    <row r="18" spans="1:6" x14ac:dyDescent="0.3">
      <c r="A18" s="8" t="s">
        <v>11</v>
      </c>
      <c r="B18" s="8" t="s">
        <v>27</v>
      </c>
      <c r="C18" s="8" t="s">
        <v>28</v>
      </c>
      <c r="D18" s="9">
        <v>182000</v>
      </c>
      <c r="E18" s="11">
        <v>50000</v>
      </c>
      <c r="F18" s="19">
        <f t="shared" si="0"/>
        <v>232000</v>
      </c>
    </row>
    <row r="19" spans="1:6" x14ac:dyDescent="0.3">
      <c r="A19" s="8" t="s">
        <v>11</v>
      </c>
      <c r="B19" s="8" t="s">
        <v>29</v>
      </c>
      <c r="C19" s="8" t="s">
        <v>30</v>
      </c>
      <c r="D19" s="9">
        <v>25000</v>
      </c>
      <c r="E19" s="11">
        <v>5000</v>
      </c>
      <c r="F19" s="19">
        <f t="shared" si="0"/>
        <v>30000</v>
      </c>
    </row>
    <row r="20" spans="1:6" x14ac:dyDescent="0.3">
      <c r="A20" s="8" t="s">
        <v>11</v>
      </c>
      <c r="B20" s="8" t="s">
        <v>31</v>
      </c>
      <c r="C20" s="8" t="s">
        <v>32</v>
      </c>
      <c r="D20" s="9">
        <v>5500</v>
      </c>
      <c r="E20" s="11">
        <v>600</v>
      </c>
      <c r="F20" s="19">
        <f t="shared" si="0"/>
        <v>6100</v>
      </c>
    </row>
    <row r="21" spans="1:6" s="5" customFormat="1" x14ac:dyDescent="0.3">
      <c r="A21" s="6"/>
      <c r="B21" s="6" t="s">
        <v>33</v>
      </c>
      <c r="C21" s="6" t="s">
        <v>34</v>
      </c>
      <c r="D21" s="7">
        <f>D22+D52+D75+D88+D91</f>
        <v>174150</v>
      </c>
      <c r="E21" s="7">
        <f>E22+E52+E75+E88+E91</f>
        <v>59939</v>
      </c>
      <c r="F21" s="19">
        <f t="shared" si="0"/>
        <v>234089</v>
      </c>
    </row>
    <row r="22" spans="1:6" s="5" customFormat="1" x14ac:dyDescent="0.3">
      <c r="A22" s="6"/>
      <c r="B22" s="6" t="s">
        <v>35</v>
      </c>
      <c r="C22" s="6" t="s">
        <v>36</v>
      </c>
      <c r="D22" s="7">
        <f>D29+D33</f>
        <v>17150</v>
      </c>
      <c r="E22" s="7">
        <f>E29+E33+E23</f>
        <v>11175</v>
      </c>
      <c r="F22" s="19">
        <f t="shared" si="0"/>
        <v>28325</v>
      </c>
    </row>
    <row r="23" spans="1:6" s="5" customFormat="1" x14ac:dyDescent="0.3">
      <c r="A23" s="15">
        <v>29</v>
      </c>
      <c r="B23" s="6"/>
      <c r="C23" s="6" t="s">
        <v>211</v>
      </c>
      <c r="D23" s="7">
        <f>SUM(D24:D26)</f>
        <v>0</v>
      </c>
      <c r="E23" s="7">
        <f>SUM(E24:E26)</f>
        <v>75</v>
      </c>
      <c r="F23" s="19">
        <f t="shared" si="0"/>
        <v>75</v>
      </c>
    </row>
    <row r="24" spans="1:6" s="22" customFormat="1" hidden="1" x14ac:dyDescent="0.3">
      <c r="A24" s="23">
        <v>29</v>
      </c>
      <c r="B24" s="23">
        <v>32131</v>
      </c>
      <c r="C24" s="21" t="s">
        <v>213</v>
      </c>
      <c r="D24" s="17">
        <v>0</v>
      </c>
      <c r="E24" s="70">
        <v>0</v>
      </c>
      <c r="F24" s="19">
        <f t="shared" si="0"/>
        <v>0</v>
      </c>
    </row>
    <row r="25" spans="1:6" s="24" customFormat="1" hidden="1" x14ac:dyDescent="0.3">
      <c r="A25" s="23">
        <v>29</v>
      </c>
      <c r="B25" s="23">
        <v>32224</v>
      </c>
      <c r="C25" s="23" t="s">
        <v>212</v>
      </c>
      <c r="D25" s="17">
        <v>0</v>
      </c>
      <c r="E25" s="71">
        <v>0</v>
      </c>
      <c r="F25" s="19">
        <f t="shared" si="0"/>
        <v>0</v>
      </c>
    </row>
    <row r="26" spans="1:6" s="22" customFormat="1" x14ac:dyDescent="0.3">
      <c r="A26" s="23">
        <v>29</v>
      </c>
      <c r="B26" s="23">
        <v>42271</v>
      </c>
      <c r="C26" s="21" t="s">
        <v>204</v>
      </c>
      <c r="D26" s="17">
        <v>0</v>
      </c>
      <c r="E26" s="70">
        <v>75</v>
      </c>
      <c r="F26" s="19">
        <f t="shared" si="0"/>
        <v>75</v>
      </c>
    </row>
    <row r="27" spans="1:6" s="5" customFormat="1" hidden="1" x14ac:dyDescent="0.3">
      <c r="A27" s="6"/>
      <c r="B27" s="6"/>
      <c r="C27" s="6"/>
      <c r="D27" s="7"/>
      <c r="E27" s="19"/>
      <c r="F27" s="19">
        <f t="shared" si="0"/>
        <v>0</v>
      </c>
    </row>
    <row r="28" spans="1:6" s="5" customFormat="1" hidden="1" x14ac:dyDescent="0.3">
      <c r="A28" s="6"/>
      <c r="B28" s="6"/>
      <c r="C28" s="6"/>
      <c r="D28" s="7"/>
      <c r="E28" s="19"/>
      <c r="F28" s="19">
        <f t="shared" si="0"/>
        <v>0</v>
      </c>
    </row>
    <row r="29" spans="1:6" s="5" customFormat="1" x14ac:dyDescent="0.3">
      <c r="A29" s="6" t="s">
        <v>37</v>
      </c>
      <c r="B29" s="6"/>
      <c r="C29" s="6" t="s">
        <v>38</v>
      </c>
      <c r="D29" s="7">
        <f>D32</f>
        <v>0</v>
      </c>
      <c r="E29" s="7">
        <f>E32</f>
        <v>1000</v>
      </c>
      <c r="F29" s="19">
        <f t="shared" si="0"/>
        <v>1000</v>
      </c>
    </row>
    <row r="30" spans="1:6" s="22" customFormat="1" hidden="1" x14ac:dyDescent="0.3">
      <c r="A30" s="48" t="s">
        <v>37</v>
      </c>
      <c r="B30" s="48" t="s">
        <v>67</v>
      </c>
      <c r="C30" s="21" t="s">
        <v>229</v>
      </c>
      <c r="D30" s="17"/>
      <c r="E30" s="70"/>
      <c r="F30" s="19">
        <f t="shared" si="0"/>
        <v>0</v>
      </c>
    </row>
    <row r="31" spans="1:6" s="22" customFormat="1" hidden="1" x14ac:dyDescent="0.3">
      <c r="A31" s="48" t="s">
        <v>37</v>
      </c>
      <c r="B31" s="48" t="s">
        <v>47</v>
      </c>
      <c r="C31" s="21" t="s">
        <v>48</v>
      </c>
      <c r="D31" s="17"/>
      <c r="E31" s="70"/>
      <c r="F31" s="19">
        <f t="shared" si="0"/>
        <v>0</v>
      </c>
    </row>
    <row r="32" spans="1:6" x14ac:dyDescent="0.3">
      <c r="A32" s="8" t="s">
        <v>37</v>
      </c>
      <c r="B32" s="8" t="s">
        <v>39</v>
      </c>
      <c r="C32" s="8" t="s">
        <v>40</v>
      </c>
      <c r="D32" s="9">
        <v>0</v>
      </c>
      <c r="E32" s="11">
        <v>1000</v>
      </c>
      <c r="F32" s="19">
        <f t="shared" si="0"/>
        <v>1000</v>
      </c>
    </row>
    <row r="33" spans="1:6" s="5" customFormat="1" x14ac:dyDescent="0.3">
      <c r="A33" s="6" t="s">
        <v>41</v>
      </c>
      <c r="B33" s="6"/>
      <c r="C33" s="6" t="s">
        <v>42</v>
      </c>
      <c r="D33" s="7">
        <f>SUM(D34:D51)</f>
        <v>17150</v>
      </c>
      <c r="E33" s="7">
        <f>SUM(E34:E51)</f>
        <v>10100</v>
      </c>
      <c r="F33" s="19">
        <f t="shared" si="0"/>
        <v>27250</v>
      </c>
    </row>
    <row r="34" spans="1:6" s="22" customFormat="1" x14ac:dyDescent="0.3">
      <c r="A34" s="23">
        <v>55</v>
      </c>
      <c r="B34" s="23">
        <v>31111</v>
      </c>
      <c r="C34" s="21" t="s">
        <v>14</v>
      </c>
      <c r="D34" s="17">
        <v>750</v>
      </c>
      <c r="E34" s="70">
        <v>0</v>
      </c>
      <c r="F34" s="19">
        <f t="shared" si="0"/>
        <v>750</v>
      </c>
    </row>
    <row r="35" spans="1:6" s="5" customFormat="1" x14ac:dyDescent="0.3">
      <c r="A35" s="24">
        <v>55</v>
      </c>
      <c r="B35" s="23">
        <v>31321</v>
      </c>
      <c r="C35" s="21" t="s">
        <v>28</v>
      </c>
      <c r="D35" s="17">
        <v>150</v>
      </c>
      <c r="E35" s="19">
        <v>0</v>
      </c>
      <c r="F35" s="19">
        <f t="shared" si="0"/>
        <v>150</v>
      </c>
    </row>
    <row r="36" spans="1:6" s="5" customFormat="1" hidden="1" x14ac:dyDescent="0.3">
      <c r="A36" s="49" t="s">
        <v>41</v>
      </c>
      <c r="B36" s="27" t="s">
        <v>65</v>
      </c>
      <c r="C36" s="21" t="s">
        <v>66</v>
      </c>
      <c r="D36" s="17">
        <v>0</v>
      </c>
      <c r="E36" s="70">
        <v>0</v>
      </c>
      <c r="F36" s="19">
        <f t="shared" si="0"/>
        <v>0</v>
      </c>
    </row>
    <row r="37" spans="1:6" s="5" customFormat="1" hidden="1" x14ac:dyDescent="0.3">
      <c r="A37" s="49" t="s">
        <v>41</v>
      </c>
      <c r="B37" s="27" t="s">
        <v>84</v>
      </c>
      <c r="C37" s="21" t="s">
        <v>230</v>
      </c>
      <c r="D37" s="17"/>
      <c r="E37" s="70">
        <v>0</v>
      </c>
      <c r="F37" s="19">
        <f t="shared" si="0"/>
        <v>0</v>
      </c>
    </row>
    <row r="38" spans="1:6" x14ac:dyDescent="0.3">
      <c r="A38" s="8" t="s">
        <v>41</v>
      </c>
      <c r="B38" s="8" t="s">
        <v>43</v>
      </c>
      <c r="C38" s="8" t="s">
        <v>44</v>
      </c>
      <c r="D38" s="9">
        <v>0</v>
      </c>
      <c r="E38" s="11">
        <v>500</v>
      </c>
      <c r="F38" s="19">
        <f t="shared" si="0"/>
        <v>500</v>
      </c>
    </row>
    <row r="39" spans="1:6" x14ac:dyDescent="0.3">
      <c r="A39" s="26" t="s">
        <v>41</v>
      </c>
      <c r="B39" s="26" t="s">
        <v>86</v>
      </c>
      <c r="C39" s="21" t="s">
        <v>213</v>
      </c>
      <c r="D39" s="9"/>
      <c r="E39" s="11">
        <v>6700</v>
      </c>
      <c r="F39" s="19">
        <f t="shared" si="0"/>
        <v>6700</v>
      </c>
    </row>
    <row r="40" spans="1:6" s="5" customFormat="1" hidden="1" x14ac:dyDescent="0.3">
      <c r="A40" s="23">
        <v>55</v>
      </c>
      <c r="B40" s="23">
        <v>32132</v>
      </c>
      <c r="C40" s="21" t="s">
        <v>89</v>
      </c>
      <c r="D40" s="17">
        <v>0</v>
      </c>
      <c r="E40" s="70">
        <v>0</v>
      </c>
      <c r="F40" s="19">
        <f t="shared" si="0"/>
        <v>0</v>
      </c>
    </row>
    <row r="41" spans="1:6" s="5" customFormat="1" x14ac:dyDescent="0.3">
      <c r="A41" s="23">
        <v>55</v>
      </c>
      <c r="B41" s="23">
        <v>32212</v>
      </c>
      <c r="C41" s="21" t="s">
        <v>248</v>
      </c>
      <c r="D41" s="17"/>
      <c r="E41" s="70">
        <v>1100</v>
      </c>
      <c r="F41" s="19">
        <f t="shared" si="0"/>
        <v>1100</v>
      </c>
    </row>
    <row r="42" spans="1:6" s="5" customFormat="1" x14ac:dyDescent="0.3">
      <c r="A42" s="23">
        <v>55</v>
      </c>
      <c r="B42" s="23">
        <v>32219</v>
      </c>
      <c r="C42" s="21" t="s">
        <v>99</v>
      </c>
      <c r="D42" s="17"/>
      <c r="E42" s="74">
        <v>300</v>
      </c>
      <c r="F42" s="19">
        <f t="shared" si="0"/>
        <v>300</v>
      </c>
    </row>
    <row r="43" spans="1:6" hidden="1" x14ac:dyDescent="0.3">
      <c r="A43" s="23">
        <v>55</v>
      </c>
      <c r="B43" s="23">
        <v>32224</v>
      </c>
      <c r="C43" s="21" t="s">
        <v>52</v>
      </c>
      <c r="D43" s="9">
        <v>0</v>
      </c>
      <c r="E43" s="70">
        <v>0</v>
      </c>
      <c r="F43" s="19">
        <f t="shared" si="0"/>
        <v>0</v>
      </c>
    </row>
    <row r="44" spans="1:6" x14ac:dyDescent="0.3">
      <c r="A44" s="8" t="s">
        <v>41</v>
      </c>
      <c r="B44" s="8" t="s">
        <v>45</v>
      </c>
      <c r="C44" s="8" t="s">
        <v>46</v>
      </c>
      <c r="D44" s="9">
        <v>50</v>
      </c>
      <c r="E44" s="11">
        <v>200</v>
      </c>
      <c r="F44" s="19">
        <f t="shared" si="0"/>
        <v>250</v>
      </c>
    </row>
    <row r="45" spans="1:6" x14ac:dyDescent="0.3">
      <c r="A45" s="23">
        <v>55</v>
      </c>
      <c r="B45" s="23">
        <v>32399</v>
      </c>
      <c r="C45" s="21" t="s">
        <v>135</v>
      </c>
      <c r="D45" s="9"/>
      <c r="E45" s="11">
        <v>100</v>
      </c>
      <c r="F45" s="19">
        <f t="shared" si="0"/>
        <v>100</v>
      </c>
    </row>
    <row r="46" spans="1:6" hidden="1" x14ac:dyDescent="0.3">
      <c r="A46" s="26" t="s">
        <v>41</v>
      </c>
      <c r="B46" s="26" t="s">
        <v>61</v>
      </c>
      <c r="C46" s="21" t="s">
        <v>62</v>
      </c>
      <c r="D46" s="9"/>
      <c r="E46" s="11">
        <v>0</v>
      </c>
      <c r="F46" s="19">
        <f t="shared" si="0"/>
        <v>0</v>
      </c>
    </row>
    <row r="47" spans="1:6" hidden="1" x14ac:dyDescent="0.3">
      <c r="A47" s="23">
        <v>55</v>
      </c>
      <c r="B47" s="23">
        <v>32959</v>
      </c>
      <c r="C47" s="21" t="s">
        <v>205</v>
      </c>
      <c r="D47" s="9">
        <v>0</v>
      </c>
      <c r="E47" s="11">
        <v>0</v>
      </c>
      <c r="F47" s="19">
        <f t="shared" si="0"/>
        <v>0</v>
      </c>
    </row>
    <row r="48" spans="1:6" x14ac:dyDescent="0.3">
      <c r="A48" s="23">
        <v>55</v>
      </c>
      <c r="B48" s="23">
        <v>32999</v>
      </c>
      <c r="C48" s="21" t="s">
        <v>206</v>
      </c>
      <c r="D48" s="9">
        <v>8000</v>
      </c>
      <c r="E48" s="11">
        <v>0</v>
      </c>
      <c r="F48" s="19">
        <f t="shared" si="0"/>
        <v>8000</v>
      </c>
    </row>
    <row r="49" spans="1:6" x14ac:dyDescent="0.3">
      <c r="A49" s="23">
        <v>55</v>
      </c>
      <c r="B49" s="23">
        <v>37219</v>
      </c>
      <c r="C49" s="21" t="s">
        <v>207</v>
      </c>
      <c r="D49" s="9">
        <v>8000</v>
      </c>
      <c r="E49" s="11">
        <v>0</v>
      </c>
      <c r="F49" s="19">
        <f t="shared" si="0"/>
        <v>8000</v>
      </c>
    </row>
    <row r="50" spans="1:6" x14ac:dyDescent="0.3">
      <c r="A50" s="27" t="s">
        <v>41</v>
      </c>
      <c r="B50" s="23">
        <v>38129</v>
      </c>
      <c r="C50" s="21" t="s">
        <v>214</v>
      </c>
      <c r="D50" s="9">
        <v>0</v>
      </c>
      <c r="E50" s="11">
        <v>1200</v>
      </c>
      <c r="F50" s="19">
        <f t="shared" si="0"/>
        <v>1200</v>
      </c>
    </row>
    <row r="51" spans="1:6" x14ac:dyDescent="0.3">
      <c r="A51" s="8" t="s">
        <v>41</v>
      </c>
      <c r="B51" s="8" t="s">
        <v>47</v>
      </c>
      <c r="C51" s="8" t="s">
        <v>48</v>
      </c>
      <c r="D51" s="9">
        <v>200</v>
      </c>
      <c r="E51" s="11">
        <v>0</v>
      </c>
      <c r="F51" s="19">
        <f t="shared" si="0"/>
        <v>200</v>
      </c>
    </row>
    <row r="52" spans="1:6" s="5" customFormat="1" x14ac:dyDescent="0.3">
      <c r="A52" s="6"/>
      <c r="B52" s="6" t="s">
        <v>49</v>
      </c>
      <c r="C52" s="6" t="s">
        <v>50</v>
      </c>
      <c r="D52" s="7">
        <f>D53+D73</f>
        <v>51000</v>
      </c>
      <c r="E52" s="7">
        <f>E53+E73</f>
        <v>7364</v>
      </c>
      <c r="F52" s="19">
        <f t="shared" si="0"/>
        <v>58364</v>
      </c>
    </row>
    <row r="53" spans="1:6" s="5" customFormat="1" x14ac:dyDescent="0.3">
      <c r="A53" s="6" t="s">
        <v>41</v>
      </c>
      <c r="B53" s="6"/>
      <c r="C53" s="6" t="s">
        <v>42</v>
      </c>
      <c r="D53" s="7">
        <f>SUM(D54:D71)</f>
        <v>51000</v>
      </c>
      <c r="E53" s="7">
        <f>SUM(E54:E71)</f>
        <v>6000</v>
      </c>
      <c r="F53" s="19">
        <f t="shared" si="0"/>
        <v>57000</v>
      </c>
    </row>
    <row r="54" spans="1:6" x14ac:dyDescent="0.3">
      <c r="A54" s="8" t="s">
        <v>41</v>
      </c>
      <c r="B54" s="16">
        <v>32214</v>
      </c>
      <c r="C54" s="8" t="s">
        <v>95</v>
      </c>
      <c r="D54" s="9">
        <v>1000</v>
      </c>
      <c r="E54" s="11">
        <v>0</v>
      </c>
      <c r="F54" s="19">
        <f t="shared" si="0"/>
        <v>1000</v>
      </c>
    </row>
    <row r="55" spans="1:6" x14ac:dyDescent="0.3">
      <c r="A55" s="8" t="s">
        <v>41</v>
      </c>
      <c r="B55" s="16">
        <v>32216</v>
      </c>
      <c r="C55" s="8" t="s">
        <v>202</v>
      </c>
      <c r="D55" s="9">
        <v>1000</v>
      </c>
      <c r="E55" s="11">
        <v>1000</v>
      </c>
      <c r="F55" s="19">
        <f t="shared" si="0"/>
        <v>2000</v>
      </c>
    </row>
    <row r="56" spans="1:6" hidden="1" x14ac:dyDescent="0.3">
      <c r="A56" s="16">
        <v>55</v>
      </c>
      <c r="B56" s="20" t="s">
        <v>98</v>
      </c>
      <c r="C56" s="8" t="s">
        <v>99</v>
      </c>
      <c r="D56" s="9">
        <v>0</v>
      </c>
      <c r="E56" s="11">
        <v>0</v>
      </c>
      <c r="F56" s="19">
        <f t="shared" si="0"/>
        <v>0</v>
      </c>
    </row>
    <row r="57" spans="1:6" x14ac:dyDescent="0.3">
      <c r="A57" s="8" t="s">
        <v>41</v>
      </c>
      <c r="B57" s="8" t="s">
        <v>51</v>
      </c>
      <c r="C57" s="8" t="s">
        <v>52</v>
      </c>
      <c r="D57" s="9">
        <v>45800</v>
      </c>
      <c r="E57" s="11">
        <v>0</v>
      </c>
      <c r="F57" s="19">
        <f t="shared" si="0"/>
        <v>45800</v>
      </c>
    </row>
    <row r="58" spans="1:6" x14ac:dyDescent="0.3">
      <c r="A58" s="26" t="s">
        <v>41</v>
      </c>
      <c r="B58" s="26" t="s">
        <v>100</v>
      </c>
      <c r="C58" s="8" t="s">
        <v>101</v>
      </c>
      <c r="D58" s="9"/>
      <c r="E58" s="11">
        <v>50</v>
      </c>
      <c r="F58" s="19">
        <f t="shared" si="0"/>
        <v>50</v>
      </c>
    </row>
    <row r="59" spans="1:6" hidden="1" x14ac:dyDescent="0.3">
      <c r="A59" s="26" t="s">
        <v>41</v>
      </c>
      <c r="B59" s="26" t="s">
        <v>228</v>
      </c>
      <c r="C59" s="8" t="s">
        <v>231</v>
      </c>
      <c r="D59" s="9"/>
      <c r="F59" s="19">
        <f t="shared" si="0"/>
        <v>0</v>
      </c>
    </row>
    <row r="60" spans="1:6" x14ac:dyDescent="0.3">
      <c r="A60" s="16">
        <v>55</v>
      </c>
      <c r="B60" s="16">
        <v>32241</v>
      </c>
      <c r="C60" s="8" t="s">
        <v>203</v>
      </c>
      <c r="D60" s="9">
        <v>500</v>
      </c>
      <c r="E60" s="11">
        <v>0</v>
      </c>
      <c r="F60" s="19">
        <f t="shared" si="0"/>
        <v>500</v>
      </c>
    </row>
    <row r="61" spans="1:6" x14ac:dyDescent="0.3">
      <c r="A61" s="16">
        <v>55</v>
      </c>
      <c r="B61" s="16">
        <v>32251</v>
      </c>
      <c r="C61" s="8" t="s">
        <v>46</v>
      </c>
      <c r="D61" s="9">
        <v>800</v>
      </c>
      <c r="E61" s="11">
        <v>0</v>
      </c>
      <c r="F61" s="19">
        <f t="shared" si="0"/>
        <v>800</v>
      </c>
    </row>
    <row r="62" spans="1:6" x14ac:dyDescent="0.3">
      <c r="A62" s="8" t="s">
        <v>41</v>
      </c>
      <c r="B62" s="8" t="s">
        <v>53</v>
      </c>
      <c r="C62" s="8" t="s">
        <v>54</v>
      </c>
      <c r="D62" s="9">
        <v>500</v>
      </c>
      <c r="E62" s="11">
        <v>0</v>
      </c>
      <c r="F62" s="19">
        <f t="shared" si="0"/>
        <v>500</v>
      </c>
    </row>
    <row r="63" spans="1:6" hidden="1" x14ac:dyDescent="0.3">
      <c r="A63" s="26" t="s">
        <v>41</v>
      </c>
      <c r="B63" s="26" t="s">
        <v>67</v>
      </c>
      <c r="C63" s="8" t="s">
        <v>229</v>
      </c>
      <c r="D63" s="9">
        <v>0</v>
      </c>
      <c r="E63" s="11">
        <v>0</v>
      </c>
      <c r="F63" s="19">
        <f t="shared" si="0"/>
        <v>0</v>
      </c>
    </row>
    <row r="64" spans="1:6" x14ac:dyDescent="0.3">
      <c r="A64" s="8" t="s">
        <v>41</v>
      </c>
      <c r="B64" s="8" t="s">
        <v>55</v>
      </c>
      <c r="C64" s="8" t="s">
        <v>56</v>
      </c>
      <c r="D64" s="9">
        <v>800</v>
      </c>
      <c r="E64" s="11">
        <v>1200</v>
      </c>
      <c r="F64" s="19">
        <f t="shared" si="0"/>
        <v>2000</v>
      </c>
    </row>
    <row r="65" spans="1:6" x14ac:dyDescent="0.3">
      <c r="A65" s="8" t="s">
        <v>41</v>
      </c>
      <c r="B65" s="8" t="s">
        <v>57</v>
      </c>
      <c r="C65" s="8" t="s">
        <v>58</v>
      </c>
      <c r="D65" s="9">
        <v>600</v>
      </c>
      <c r="E65" s="11">
        <v>0</v>
      </c>
      <c r="F65" s="19">
        <f t="shared" si="0"/>
        <v>600</v>
      </c>
    </row>
    <row r="66" spans="1:6" x14ac:dyDescent="0.3">
      <c r="A66" s="8" t="s">
        <v>41</v>
      </c>
      <c r="B66" s="8" t="s">
        <v>59</v>
      </c>
      <c r="C66" s="8" t="s">
        <v>60</v>
      </c>
      <c r="D66" s="9">
        <v>0</v>
      </c>
      <c r="E66" s="11">
        <v>500</v>
      </c>
      <c r="F66" s="19">
        <f t="shared" si="0"/>
        <v>500</v>
      </c>
    </row>
    <row r="67" spans="1:6" x14ac:dyDescent="0.3">
      <c r="A67" s="8" t="s">
        <v>41</v>
      </c>
      <c r="B67" s="8" t="s">
        <v>61</v>
      </c>
      <c r="C67" s="8" t="s">
        <v>62</v>
      </c>
      <c r="D67" s="9">
        <v>0</v>
      </c>
      <c r="E67" s="11">
        <v>500</v>
      </c>
      <c r="F67" s="19">
        <f t="shared" si="0"/>
        <v>500</v>
      </c>
    </row>
    <row r="68" spans="1:6" x14ac:dyDescent="0.3">
      <c r="A68" s="26" t="s">
        <v>41</v>
      </c>
      <c r="B68" s="26" t="s">
        <v>232</v>
      </c>
      <c r="C68" s="8" t="s">
        <v>233</v>
      </c>
      <c r="D68" s="9"/>
      <c r="E68" s="11">
        <v>50</v>
      </c>
      <c r="F68" s="19">
        <f t="shared" si="0"/>
        <v>50</v>
      </c>
    </row>
    <row r="69" spans="1:6" x14ac:dyDescent="0.3">
      <c r="A69" s="26" t="s">
        <v>41</v>
      </c>
      <c r="B69" s="20" t="s">
        <v>179</v>
      </c>
      <c r="C69" s="8" t="s">
        <v>180</v>
      </c>
      <c r="D69" s="9">
        <v>0</v>
      </c>
      <c r="E69" s="11">
        <v>2200</v>
      </c>
      <c r="F69" s="19">
        <f t="shared" si="0"/>
        <v>2200</v>
      </c>
    </row>
    <row r="70" spans="1:6" hidden="1" x14ac:dyDescent="0.3">
      <c r="A70" s="26" t="s">
        <v>41</v>
      </c>
      <c r="B70" s="20" t="s">
        <v>181</v>
      </c>
      <c r="C70" s="8" t="s">
        <v>234</v>
      </c>
      <c r="D70" s="9"/>
      <c r="F70" s="19">
        <f t="shared" si="0"/>
        <v>0</v>
      </c>
    </row>
    <row r="71" spans="1:6" x14ac:dyDescent="0.3">
      <c r="A71" s="16">
        <v>55</v>
      </c>
      <c r="B71" s="16">
        <v>42271</v>
      </c>
      <c r="C71" s="8" t="s">
        <v>204</v>
      </c>
      <c r="D71" s="9">
        <v>0</v>
      </c>
      <c r="E71" s="11">
        <v>500</v>
      </c>
      <c r="F71" s="19">
        <f t="shared" si="0"/>
        <v>500</v>
      </c>
    </row>
    <row r="72" spans="1:6" hidden="1" x14ac:dyDescent="0.3">
      <c r="A72" s="20" t="s">
        <v>41</v>
      </c>
      <c r="B72" s="20" t="s">
        <v>73</v>
      </c>
      <c r="C72" s="8" t="s">
        <v>74</v>
      </c>
      <c r="D72" s="9"/>
      <c r="F72" s="19">
        <f t="shared" si="0"/>
        <v>0</v>
      </c>
    </row>
    <row r="73" spans="1:6" s="5" customFormat="1" x14ac:dyDescent="0.3">
      <c r="A73" s="15">
        <v>29</v>
      </c>
      <c r="B73" s="6"/>
      <c r="C73" s="6" t="s">
        <v>211</v>
      </c>
      <c r="D73" s="7">
        <v>0</v>
      </c>
      <c r="E73" s="19">
        <f>SUM(E74)</f>
        <v>1364</v>
      </c>
      <c r="F73" s="19">
        <f t="shared" si="0"/>
        <v>1364</v>
      </c>
    </row>
    <row r="74" spans="1:6" x14ac:dyDescent="0.3">
      <c r="A74" s="16"/>
      <c r="B74" s="16">
        <v>42271</v>
      </c>
      <c r="C74" s="8" t="s">
        <v>204</v>
      </c>
      <c r="D74" s="9">
        <v>0</v>
      </c>
      <c r="E74" s="11">
        <v>1364</v>
      </c>
      <c r="F74" s="19">
        <f t="shared" si="0"/>
        <v>1364</v>
      </c>
    </row>
    <row r="75" spans="1:6" s="5" customFormat="1" x14ac:dyDescent="0.3">
      <c r="A75" s="6"/>
      <c r="B75" s="6" t="s">
        <v>63</v>
      </c>
      <c r="C75" s="6" t="s">
        <v>64</v>
      </c>
      <c r="D75" s="7">
        <f>D76+D85</f>
        <v>6000</v>
      </c>
      <c r="E75" s="7">
        <f>E76+E85</f>
        <v>1400</v>
      </c>
      <c r="F75" s="19">
        <f t="shared" ref="F75:F98" si="1">SUM(E75+D75)</f>
        <v>7400</v>
      </c>
    </row>
    <row r="76" spans="1:6" s="5" customFormat="1" x14ac:dyDescent="0.3">
      <c r="A76" s="6" t="s">
        <v>41</v>
      </c>
      <c r="B76" s="6"/>
      <c r="C76" s="6" t="s">
        <v>42</v>
      </c>
      <c r="D76" s="7">
        <f>SUM(D77:D84)</f>
        <v>6000</v>
      </c>
      <c r="E76" s="7">
        <f>SUM(E77:E84)</f>
        <v>1400</v>
      </c>
      <c r="F76" s="19">
        <f t="shared" si="1"/>
        <v>7400</v>
      </c>
    </row>
    <row r="77" spans="1:6" x14ac:dyDescent="0.3">
      <c r="A77" s="8" t="s">
        <v>41</v>
      </c>
      <c r="B77" s="8" t="s">
        <v>65</v>
      </c>
      <c r="C77" s="8" t="s">
        <v>66</v>
      </c>
      <c r="D77" s="9">
        <v>0</v>
      </c>
      <c r="E77" s="11">
        <v>500</v>
      </c>
      <c r="F77" s="19">
        <f t="shared" si="1"/>
        <v>500</v>
      </c>
    </row>
    <row r="78" spans="1:6" x14ac:dyDescent="0.3">
      <c r="A78" s="16">
        <v>55</v>
      </c>
      <c r="B78" s="26" t="s">
        <v>98</v>
      </c>
      <c r="C78" s="21" t="s">
        <v>99</v>
      </c>
      <c r="D78" s="9"/>
      <c r="E78" s="11">
        <v>500</v>
      </c>
      <c r="F78" s="19">
        <f t="shared" si="1"/>
        <v>500</v>
      </c>
    </row>
    <row r="79" spans="1:6" x14ac:dyDescent="0.3">
      <c r="A79" s="16">
        <v>55</v>
      </c>
      <c r="B79" s="16">
        <v>32251</v>
      </c>
      <c r="C79" s="8" t="s">
        <v>46</v>
      </c>
      <c r="D79" s="9">
        <v>0</v>
      </c>
      <c r="E79" s="11">
        <v>200</v>
      </c>
      <c r="F79" s="19">
        <f t="shared" si="1"/>
        <v>200</v>
      </c>
    </row>
    <row r="80" spans="1:6" x14ac:dyDescent="0.3">
      <c r="A80" s="8" t="s">
        <v>41</v>
      </c>
      <c r="B80" s="8" t="s">
        <v>67</v>
      </c>
      <c r="C80" s="8" t="s">
        <v>68</v>
      </c>
      <c r="D80" s="9">
        <v>0</v>
      </c>
      <c r="E80" s="11">
        <v>500</v>
      </c>
      <c r="F80" s="19">
        <f t="shared" si="1"/>
        <v>500</v>
      </c>
    </row>
    <row r="81" spans="1:6" hidden="1" x14ac:dyDescent="0.3">
      <c r="A81" s="16">
        <v>55</v>
      </c>
      <c r="B81" s="16">
        <v>32399</v>
      </c>
      <c r="C81" s="8" t="s">
        <v>135</v>
      </c>
      <c r="D81" s="9">
        <v>0</v>
      </c>
      <c r="E81" s="11">
        <v>0</v>
      </c>
      <c r="F81" s="19">
        <f t="shared" si="1"/>
        <v>0</v>
      </c>
    </row>
    <row r="82" spans="1:6" x14ac:dyDescent="0.3">
      <c r="A82" s="8" t="s">
        <v>41</v>
      </c>
      <c r="B82" s="8" t="s">
        <v>69</v>
      </c>
      <c r="C82" s="8" t="s">
        <v>70</v>
      </c>
      <c r="D82" s="9">
        <v>6000</v>
      </c>
      <c r="E82" s="11">
        <v>-500</v>
      </c>
      <c r="F82" s="19">
        <f t="shared" si="1"/>
        <v>5500</v>
      </c>
    </row>
    <row r="83" spans="1:6" hidden="1" x14ac:dyDescent="0.3">
      <c r="A83" s="26" t="s">
        <v>41</v>
      </c>
      <c r="B83" s="26" t="s">
        <v>134</v>
      </c>
      <c r="C83" s="8" t="s">
        <v>135</v>
      </c>
      <c r="D83" s="9"/>
      <c r="F83" s="19">
        <f t="shared" si="1"/>
        <v>0</v>
      </c>
    </row>
    <row r="84" spans="1:6" x14ac:dyDescent="0.3">
      <c r="A84" s="8" t="s">
        <v>41</v>
      </c>
      <c r="B84" s="16">
        <v>32931</v>
      </c>
      <c r="C84" s="8" t="s">
        <v>62</v>
      </c>
      <c r="D84" s="9">
        <v>0</v>
      </c>
      <c r="E84" s="11">
        <v>200</v>
      </c>
      <c r="F84" s="19">
        <f t="shared" si="1"/>
        <v>200</v>
      </c>
    </row>
    <row r="85" spans="1:6" s="5" customFormat="1" x14ac:dyDescent="0.3">
      <c r="A85" s="15">
        <v>29</v>
      </c>
      <c r="B85" s="6"/>
      <c r="C85" s="6" t="s">
        <v>211</v>
      </c>
      <c r="D85" s="7">
        <v>0</v>
      </c>
      <c r="E85" s="7">
        <v>0</v>
      </c>
      <c r="F85" s="19">
        <f t="shared" si="1"/>
        <v>0</v>
      </c>
    </row>
    <row r="86" spans="1:6" x14ac:dyDescent="0.3">
      <c r="A86" s="16">
        <v>29</v>
      </c>
      <c r="B86" s="16">
        <v>32219</v>
      </c>
      <c r="C86" s="8" t="s">
        <v>99</v>
      </c>
      <c r="D86" s="9"/>
      <c r="E86" s="11">
        <v>0</v>
      </c>
      <c r="F86" s="19">
        <f t="shared" si="1"/>
        <v>0</v>
      </c>
    </row>
    <row r="87" spans="1:6" x14ac:dyDescent="0.3">
      <c r="A87" s="16">
        <v>29</v>
      </c>
      <c r="B87" s="16">
        <v>32372</v>
      </c>
      <c r="C87" s="8" t="s">
        <v>70</v>
      </c>
      <c r="D87" s="9"/>
      <c r="E87" s="11">
        <v>0</v>
      </c>
      <c r="F87" s="19">
        <f t="shared" si="1"/>
        <v>0</v>
      </c>
    </row>
    <row r="88" spans="1:6" s="5" customFormat="1" x14ac:dyDescent="0.3">
      <c r="A88" s="6"/>
      <c r="B88" s="6" t="s">
        <v>71</v>
      </c>
      <c r="C88" s="6" t="s">
        <v>72</v>
      </c>
      <c r="D88" s="7">
        <f>D89</f>
        <v>40000</v>
      </c>
      <c r="E88" s="7">
        <f>E89</f>
        <v>0</v>
      </c>
      <c r="F88" s="19">
        <f t="shared" si="1"/>
        <v>40000</v>
      </c>
    </row>
    <row r="89" spans="1:6" s="5" customFormat="1" x14ac:dyDescent="0.3">
      <c r="A89" s="6" t="s">
        <v>41</v>
      </c>
      <c r="B89" s="6"/>
      <c r="C89" s="6" t="s">
        <v>42</v>
      </c>
      <c r="D89" s="7">
        <f>D90</f>
        <v>40000</v>
      </c>
      <c r="E89" s="7">
        <f>E90</f>
        <v>0</v>
      </c>
      <c r="F89" s="19">
        <f t="shared" si="1"/>
        <v>40000</v>
      </c>
    </row>
    <row r="90" spans="1:6" x14ac:dyDescent="0.3">
      <c r="A90" s="8" t="s">
        <v>41</v>
      </c>
      <c r="B90" s="8" t="s">
        <v>73</v>
      </c>
      <c r="C90" s="8" t="s">
        <v>74</v>
      </c>
      <c r="D90" s="9">
        <v>40000</v>
      </c>
      <c r="E90" s="11">
        <v>0</v>
      </c>
      <c r="F90" s="19">
        <f t="shared" si="1"/>
        <v>40000</v>
      </c>
    </row>
    <row r="91" spans="1:6" s="5" customFormat="1" x14ac:dyDescent="0.3">
      <c r="A91" s="6"/>
      <c r="B91" s="6" t="s">
        <v>75</v>
      </c>
      <c r="C91" s="6" t="s">
        <v>76</v>
      </c>
      <c r="D91" s="7">
        <f>D92</f>
        <v>60000</v>
      </c>
      <c r="E91" s="7">
        <f>E92</f>
        <v>40000</v>
      </c>
      <c r="F91" s="19">
        <f t="shared" si="1"/>
        <v>100000</v>
      </c>
    </row>
    <row r="92" spans="1:6" s="5" customFormat="1" x14ac:dyDescent="0.3">
      <c r="A92" s="6" t="s">
        <v>41</v>
      </c>
      <c r="B92" s="6"/>
      <c r="C92" s="6" t="s">
        <v>42</v>
      </c>
      <c r="D92" s="7">
        <f>D94</f>
        <v>60000</v>
      </c>
      <c r="E92" s="7">
        <f>SUM(E93:E94)</f>
        <v>40000</v>
      </c>
      <c r="F92" s="19">
        <f t="shared" si="1"/>
        <v>100000</v>
      </c>
    </row>
    <row r="93" spans="1:6" s="22" customFormat="1" x14ac:dyDescent="0.3">
      <c r="A93" s="48" t="s">
        <v>41</v>
      </c>
      <c r="B93" s="23">
        <v>32224</v>
      </c>
      <c r="C93" s="21" t="s">
        <v>52</v>
      </c>
      <c r="D93" s="17"/>
      <c r="E93" s="70">
        <v>100000</v>
      </c>
      <c r="F93" s="19">
        <f t="shared" si="1"/>
        <v>100000</v>
      </c>
    </row>
    <row r="94" spans="1:6" x14ac:dyDescent="0.3">
      <c r="A94" s="8" t="s">
        <v>41</v>
      </c>
      <c r="B94" s="8" t="s">
        <v>77</v>
      </c>
      <c r="C94" s="8" t="s">
        <v>78</v>
      </c>
      <c r="D94" s="9">
        <v>60000</v>
      </c>
      <c r="E94" s="11">
        <v>-60000</v>
      </c>
      <c r="F94" s="19">
        <f t="shared" si="1"/>
        <v>0</v>
      </c>
    </row>
    <row r="95" spans="1:6" s="5" customFormat="1" ht="26.25" customHeight="1" x14ac:dyDescent="0.3">
      <c r="A95" s="6"/>
      <c r="B95" s="6">
        <v>18057</v>
      </c>
      <c r="C95" s="60" t="s">
        <v>241</v>
      </c>
      <c r="D95" s="7">
        <v>200</v>
      </c>
      <c r="E95" s="7">
        <v>0</v>
      </c>
      <c r="F95" s="19">
        <f t="shared" si="1"/>
        <v>200</v>
      </c>
    </row>
    <row r="96" spans="1:6" s="5" customFormat="1" x14ac:dyDescent="0.3">
      <c r="A96" s="6"/>
      <c r="B96" s="6">
        <v>18057001</v>
      </c>
      <c r="C96" s="6" t="s">
        <v>178</v>
      </c>
      <c r="D96" s="7">
        <v>200</v>
      </c>
      <c r="E96" s="7">
        <v>0</v>
      </c>
      <c r="F96" s="19">
        <f t="shared" si="1"/>
        <v>200</v>
      </c>
    </row>
    <row r="97" spans="1:6" s="5" customFormat="1" x14ac:dyDescent="0.3">
      <c r="A97" s="61" t="s">
        <v>41</v>
      </c>
      <c r="B97" s="6"/>
      <c r="C97" s="6" t="s">
        <v>42</v>
      </c>
      <c r="D97" s="7">
        <v>200</v>
      </c>
      <c r="E97" s="7">
        <v>0</v>
      </c>
      <c r="F97" s="19">
        <f t="shared" si="1"/>
        <v>200</v>
      </c>
    </row>
    <row r="98" spans="1:6" x14ac:dyDescent="0.3">
      <c r="A98" s="26" t="s">
        <v>41</v>
      </c>
      <c r="B98" s="8">
        <v>42411</v>
      </c>
      <c r="C98" s="6" t="s">
        <v>74</v>
      </c>
      <c r="D98" s="9">
        <v>200</v>
      </c>
      <c r="E98" s="11">
        <v>0</v>
      </c>
      <c r="F98" s="19">
        <f t="shared" si="1"/>
        <v>200</v>
      </c>
    </row>
    <row r="99" spans="1:6" x14ac:dyDescent="0.3">
      <c r="A99" s="3"/>
      <c r="B99" s="3"/>
      <c r="C99" s="3"/>
      <c r="D99" s="3"/>
    </row>
    <row r="101" spans="1:6" x14ac:dyDescent="0.3">
      <c r="C101" s="10" t="s">
        <v>188</v>
      </c>
      <c r="D101" s="12">
        <f>D29</f>
        <v>0</v>
      </c>
    </row>
    <row r="102" spans="1:6" x14ac:dyDescent="0.3">
      <c r="C102" s="10" t="s">
        <v>219</v>
      </c>
      <c r="D102" s="12">
        <f>D85+D73+D23</f>
        <v>0</v>
      </c>
    </row>
    <row r="103" spans="1:6" x14ac:dyDescent="0.3">
      <c r="C103" s="10" t="s">
        <v>189</v>
      </c>
      <c r="D103" s="11">
        <f>D92+D89+D76+D53+D33+D95</f>
        <v>174350</v>
      </c>
    </row>
    <row r="104" spans="1:6" x14ac:dyDescent="0.3">
      <c r="C104" s="10" t="s">
        <v>190</v>
      </c>
      <c r="D104" s="12">
        <f>D10</f>
        <v>1337500</v>
      </c>
    </row>
    <row r="105" spans="1:6" x14ac:dyDescent="0.3">
      <c r="D105" s="12">
        <f>SUM(D101:D104)</f>
        <v>1511850</v>
      </c>
    </row>
    <row r="106" spans="1:6" x14ac:dyDescent="0.3">
      <c r="D106" s="11">
        <f>D105-D7</f>
        <v>0</v>
      </c>
    </row>
  </sheetData>
  <pageMargins left="0.7" right="0.7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1"/>
  <sheetViews>
    <sheetView workbookViewId="0">
      <selection activeCell="A2" sqref="A2"/>
    </sheetView>
  </sheetViews>
  <sheetFormatPr defaultRowHeight="14.4" x14ac:dyDescent="0.3"/>
  <cols>
    <col min="1" max="1" width="9" bestFit="1" customWidth="1" collapsed="1"/>
    <col min="2" max="2" width="6.88671875" bestFit="1" customWidth="1" collapsed="1"/>
    <col min="3" max="3" width="71" bestFit="1" customWidth="1" collapsed="1"/>
    <col min="4" max="4" width="12.44140625" bestFit="1" customWidth="1" collapsed="1"/>
    <col min="5" max="5" width="13.44140625" customWidth="1"/>
    <col min="6" max="6" width="12.77734375" customWidth="1"/>
  </cols>
  <sheetData>
    <row r="3" spans="1:6" ht="15.6" x14ac:dyDescent="0.3">
      <c r="C3" s="13" t="str">
        <f>'[1]prorač. '!C3</f>
        <v>OSNOVNA ŠKOLA LAPAD</v>
      </c>
    </row>
    <row r="6" spans="1:6" x14ac:dyDescent="0.3">
      <c r="A6" s="2" t="s">
        <v>0</v>
      </c>
      <c r="B6" s="2" t="s">
        <v>1</v>
      </c>
      <c r="C6" s="2" t="s">
        <v>2</v>
      </c>
      <c r="D6" s="4" t="s">
        <v>3</v>
      </c>
      <c r="E6" s="63" t="s">
        <v>244</v>
      </c>
      <c r="F6" s="63" t="s">
        <v>245</v>
      </c>
    </row>
    <row r="7" spans="1:6" x14ac:dyDescent="0.3">
      <c r="A7" s="14"/>
      <c r="B7" s="14"/>
      <c r="C7" s="6" t="s">
        <v>38</v>
      </c>
      <c r="D7" s="28">
        <f>D8</f>
        <v>50</v>
      </c>
      <c r="E7" s="28">
        <f>E8</f>
        <v>1000</v>
      </c>
      <c r="F7" s="11">
        <f t="shared" ref="F7:F8" si="0">SUM(D7+E7)</f>
        <v>1050</v>
      </c>
    </row>
    <row r="8" spans="1:6" x14ac:dyDescent="0.3">
      <c r="A8" s="6" t="s">
        <v>37</v>
      </c>
      <c r="B8" s="8" t="s">
        <v>193</v>
      </c>
      <c r="C8" s="8" t="s">
        <v>194</v>
      </c>
      <c r="D8" s="29">
        <v>50</v>
      </c>
      <c r="E8" s="11">
        <v>1000</v>
      </c>
      <c r="F8" s="11">
        <f t="shared" si="0"/>
        <v>1050</v>
      </c>
    </row>
    <row r="9" spans="1:6" x14ac:dyDescent="0.3">
      <c r="A9" s="6"/>
      <c r="B9" s="8"/>
      <c r="C9" s="6" t="s">
        <v>12</v>
      </c>
      <c r="D9" s="30">
        <f>D10</f>
        <v>1337500</v>
      </c>
      <c r="E9" s="30">
        <f>E10</f>
        <v>405600</v>
      </c>
      <c r="F9" s="19">
        <f>SUM(D9+E9)</f>
        <v>1743100</v>
      </c>
    </row>
    <row r="10" spans="1:6" x14ac:dyDescent="0.3">
      <c r="A10" s="6" t="s">
        <v>11</v>
      </c>
      <c r="B10" s="8" t="s">
        <v>195</v>
      </c>
      <c r="C10" s="8" t="s">
        <v>196</v>
      </c>
      <c r="D10" s="29">
        <v>1337500</v>
      </c>
      <c r="E10" s="11">
        <v>405600</v>
      </c>
      <c r="F10" s="11">
        <f t="shared" ref="F10:F17" si="1">SUM(D10+E10)</f>
        <v>1743100</v>
      </c>
    </row>
    <row r="11" spans="1:6" x14ac:dyDescent="0.3">
      <c r="A11" s="6"/>
      <c r="B11" s="8"/>
      <c r="C11" s="6" t="s">
        <v>42</v>
      </c>
      <c r="D11" s="30">
        <f>SUM(D12:D17)</f>
        <v>174300</v>
      </c>
      <c r="E11" s="30">
        <f>SUM(E12:E17)</f>
        <v>57500</v>
      </c>
      <c r="F11" s="19">
        <f>SUM(D11+E11)</f>
        <v>231800</v>
      </c>
    </row>
    <row r="12" spans="1:6" x14ac:dyDescent="0.3">
      <c r="A12" s="15">
        <v>55</v>
      </c>
      <c r="B12" s="16">
        <v>63612</v>
      </c>
      <c r="C12" s="8" t="s">
        <v>196</v>
      </c>
      <c r="D12" s="31">
        <v>109100</v>
      </c>
      <c r="E12" s="11">
        <v>8600</v>
      </c>
      <c r="F12" s="11">
        <f t="shared" si="1"/>
        <v>117700</v>
      </c>
    </row>
    <row r="13" spans="1:6" x14ac:dyDescent="0.3">
      <c r="A13" s="6" t="s">
        <v>41</v>
      </c>
      <c r="B13" s="8" t="s">
        <v>197</v>
      </c>
      <c r="C13" s="8" t="s">
        <v>198</v>
      </c>
      <c r="D13" s="29">
        <v>0</v>
      </c>
      <c r="E13" s="11">
        <v>40000</v>
      </c>
      <c r="F13" s="11">
        <f t="shared" si="1"/>
        <v>40000</v>
      </c>
    </row>
    <row r="14" spans="1:6" x14ac:dyDescent="0.3">
      <c r="A14" s="6" t="s">
        <v>41</v>
      </c>
      <c r="B14" s="8" t="s">
        <v>199</v>
      </c>
      <c r="C14" s="8" t="s">
        <v>200</v>
      </c>
      <c r="D14" s="29">
        <v>65000</v>
      </c>
      <c r="E14" s="11">
        <v>7400</v>
      </c>
      <c r="F14" s="11">
        <f t="shared" si="1"/>
        <v>72400</v>
      </c>
    </row>
    <row r="15" spans="1:6" hidden="1" x14ac:dyDescent="0.3">
      <c r="A15" s="15">
        <v>55</v>
      </c>
      <c r="B15" s="16">
        <v>65269</v>
      </c>
      <c r="C15" s="8" t="s">
        <v>215</v>
      </c>
      <c r="D15" s="9">
        <v>0</v>
      </c>
      <c r="E15" s="11"/>
      <c r="F15" s="11">
        <f t="shared" si="1"/>
        <v>0</v>
      </c>
    </row>
    <row r="16" spans="1:6" x14ac:dyDescent="0.3">
      <c r="A16" s="15">
        <v>55</v>
      </c>
      <c r="B16" s="16">
        <v>66314</v>
      </c>
      <c r="C16" s="8" t="s">
        <v>249</v>
      </c>
      <c r="D16" s="9"/>
      <c r="E16" s="11">
        <v>1500</v>
      </c>
      <c r="F16" s="11">
        <f t="shared" si="1"/>
        <v>1500</v>
      </c>
    </row>
    <row r="17" spans="1:6" x14ac:dyDescent="0.3">
      <c r="A17" s="62" t="s">
        <v>41</v>
      </c>
      <c r="B17" s="16">
        <v>72111</v>
      </c>
      <c r="C17" s="8" t="s">
        <v>242</v>
      </c>
      <c r="D17" s="9">
        <v>200</v>
      </c>
      <c r="E17" s="11">
        <v>0</v>
      </c>
      <c r="F17" s="11">
        <f t="shared" si="1"/>
        <v>200</v>
      </c>
    </row>
    <row r="18" spans="1:6" x14ac:dyDescent="0.3">
      <c r="A18" s="15"/>
      <c r="B18" s="16"/>
      <c r="C18" s="6" t="s">
        <v>211</v>
      </c>
      <c r="D18" s="7"/>
      <c r="E18" s="70">
        <v>1439</v>
      </c>
      <c r="F18" s="19">
        <f>SUM(D18+E18)</f>
        <v>1439</v>
      </c>
    </row>
    <row r="19" spans="1:6" x14ac:dyDescent="0.3">
      <c r="A19" s="72"/>
      <c r="B19" s="72"/>
      <c r="C19" s="72"/>
      <c r="D19" s="72"/>
      <c r="E19" s="73"/>
      <c r="F19" s="73"/>
    </row>
    <row r="21" spans="1:6" x14ac:dyDescent="0.3">
      <c r="C21" s="18" t="s">
        <v>201</v>
      </c>
      <c r="D21" s="19">
        <f>D7+D9+D11</f>
        <v>1511850</v>
      </c>
      <c r="E21" s="19">
        <f>E7+E9+E11+E18</f>
        <v>465539</v>
      </c>
      <c r="F21" s="19">
        <f>F7+F9+F11+F18</f>
        <v>1977389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</vt:lpstr>
      <vt:lpstr>VR</vt:lpstr>
      <vt:lpstr>VP</vt:lpstr>
      <vt:lpstr>PR!Print_Area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Bruno</cp:lastModifiedBy>
  <cp:lastPrinted>2023-10-10T06:46:27Z</cp:lastPrinted>
  <dcterms:created xsi:type="dcterms:W3CDTF">2023-05-12T10:58:40Z</dcterms:created>
  <dcterms:modified xsi:type="dcterms:W3CDTF">2024-05-16T19:59:59Z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