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<sst xmlns="http://schemas.openxmlformats.org/spreadsheetml/2006/main" count="433" uniqueCount="149">
  <si>
    <t>Broj računa iz računskog plana</t>
  </si>
  <si>
    <t>Predmet nabave</t>
  </si>
  <si>
    <t xml:space="preserve">Procijenjena vrijednost </t>
  </si>
  <si>
    <t>Planirana vrijednost</t>
  </si>
  <si>
    <t>Postupak</t>
  </si>
  <si>
    <t>Okvirni sporazum/Ugovor o javnoj nabavi</t>
  </si>
  <si>
    <t>Planirani početak</t>
  </si>
  <si>
    <t>Planirano trajanje OS/Ugovora</t>
  </si>
  <si>
    <t>Roba/ radovi /usluga</t>
  </si>
  <si>
    <t>Materijalni rashodi</t>
  </si>
  <si>
    <t>Naknade troškova zaposlenima</t>
  </si>
  <si>
    <t>Dnevnice za službeni put u zemlji</t>
  </si>
  <si>
    <t>12 mjeseci</t>
  </si>
  <si>
    <t>usluge</t>
  </si>
  <si>
    <t>Naknade za smještaj za sl.put u zemlji</t>
  </si>
  <si>
    <t>Naknade za prijevoz za sl. put u zemlji</t>
  </si>
  <si>
    <t>Ostali rashodi za službena putovanja</t>
  </si>
  <si>
    <t>Naknade za prijevoz na posao i s posla</t>
  </si>
  <si>
    <t>Seminari, savjetovanja i simpoziji</t>
  </si>
  <si>
    <t>Rashodi za materijal i energiju</t>
  </si>
  <si>
    <t>Uredski materijal</t>
  </si>
  <si>
    <t>roba</t>
  </si>
  <si>
    <t>Literatura (publ.,časop.,glasil.,knjige i ostalo)</t>
  </si>
  <si>
    <t>Materijal i sredstva za čišćenje i održavanje</t>
  </si>
  <si>
    <t>Materijal za higijenske potrebe i njegu</t>
  </si>
  <si>
    <t>Ostali materijal za potrebe redovnog poslovanja (toneri, materijal za nastavu)</t>
  </si>
  <si>
    <t>Namirnice za učenike na natjecanjima</t>
  </si>
  <si>
    <t>Električna energija - mrežarina/Elektrojug</t>
  </si>
  <si>
    <t>usluga</t>
  </si>
  <si>
    <t>Električna energija - opskrba</t>
  </si>
  <si>
    <t>ugovor</t>
  </si>
  <si>
    <t>Plin</t>
  </si>
  <si>
    <t>Motorni benzin i dizel gorivo</t>
  </si>
  <si>
    <t>Ostali materijal za proizodnju energije - lož ulje</t>
  </si>
  <si>
    <t>Materijal i djelovi ze tekuće i  investicij održ.-građ.objek.</t>
  </si>
  <si>
    <t>Materijal i djelovi za tekuće i investicijsko održ.-opreme</t>
  </si>
  <si>
    <t>Ostali materijal i dijelovi za tekuće i investicijsko održavanje</t>
  </si>
  <si>
    <t>Sitni inventar</t>
  </si>
  <si>
    <t>Službena, radna i zaštitna odjeća i obuća</t>
  </si>
  <si>
    <t>Rashodi za usluge</t>
  </si>
  <si>
    <t>Usluge telefona, telefaksa</t>
  </si>
  <si>
    <t>Usluge interneta</t>
  </si>
  <si>
    <t>Poštarina (pisma, tiskanice i sl.)</t>
  </si>
  <si>
    <t>Ostale usluge za komunikaciju i prijevoz</t>
  </si>
  <si>
    <t>Usluge tekućeg i inv.održavanja građ. objek.-elektroinstalacija</t>
  </si>
  <si>
    <t>Usluge tekućeg i inv.održavanja građ. objek.-Vodovodnih i kanalizacijskih instalacija</t>
  </si>
  <si>
    <t>Usluge tekućeg i inv.održavanja građ. objek.-Zamjena polomljenih stakala na vanjskim otvorima</t>
  </si>
  <si>
    <t>Zamjena vrata na učeničkim WC-ima u matičnoj školi</t>
  </si>
  <si>
    <t>radovi</t>
  </si>
  <si>
    <t>Sanacija (hidroizolacija) ravnog krova trakta "A" OŠ Lapad</t>
  </si>
  <si>
    <t>siječanj 2013</t>
  </si>
  <si>
    <t>Rekonstrukcija automatske regulacije u kotlovnici matične škole</t>
  </si>
  <si>
    <t xml:space="preserve">Usluge tekućeg i inv.održavanja telefonskih, fax i fotokopirnih aparata i ostale opreme </t>
  </si>
  <si>
    <t>Ostale usluge tekućeg i investicijskog održavanja-sanacija  zelenih površina u dvorištu zgrade</t>
  </si>
  <si>
    <t>Tisak</t>
  </si>
  <si>
    <t>Ostale usluge promidžbe i informiranja</t>
  </si>
  <si>
    <t>Opskrba vodom</t>
  </si>
  <si>
    <t>Iznošenje i odvoz smeća</t>
  </si>
  <si>
    <t>Deratizacija i dezinsekcija</t>
  </si>
  <si>
    <t>Dimjačarske i ekološke usluge</t>
  </si>
  <si>
    <t>Ostale komunalne usluge</t>
  </si>
  <si>
    <t>Zakupnine i najamnine za opremu</t>
  </si>
  <si>
    <t>Licence</t>
  </si>
  <si>
    <t>Obvezni i preventivni zdravstv.pregl.zaposle.</t>
  </si>
  <si>
    <t>Laboratorijske usluge</t>
  </si>
  <si>
    <t>Autorski honorari</t>
  </si>
  <si>
    <t>Ugovori o djelu - Pš Montovjerna : popravci zgrade</t>
  </si>
  <si>
    <t>pojedinačni ugovori</t>
  </si>
  <si>
    <t>Usluge odvjetnika i privatnog savjetnika</t>
  </si>
  <si>
    <t>Usluge agencija, student.servisa (prijepisi, prijevodi i drugo)</t>
  </si>
  <si>
    <t>Ostale intelektualne usluge</t>
  </si>
  <si>
    <t>Usluge ažuriranja računalnih baza</t>
  </si>
  <si>
    <t>Grafičke i tiskar.usl.,usl.kopir.,uveziv. I sl.</t>
  </si>
  <si>
    <t>Film i izrada fotografija</t>
  </si>
  <si>
    <t>Uređenje prostora</t>
  </si>
  <si>
    <t>Usluge čišćenja, pranja i slično</t>
  </si>
  <si>
    <t>Usluge čuvanja imovine i osoba</t>
  </si>
  <si>
    <t>Ostale nespomenute usluge</t>
  </si>
  <si>
    <t>Naknade troškova zaposlenima izvan radnog odnosa</t>
  </si>
  <si>
    <t>Naknade troškova službenog puta</t>
  </si>
  <si>
    <t>Ostali nespomenuti rashodi poslovanja</t>
  </si>
  <si>
    <t>Premije osiguranja ostale imovine</t>
  </si>
  <si>
    <t>Reprezentacija</t>
  </si>
  <si>
    <t>Tuzemne članarine</t>
  </si>
  <si>
    <t>Upravne i administrativne pristojbe</t>
  </si>
  <si>
    <t>Sudske pristojbe</t>
  </si>
  <si>
    <t>Javnobilježničke pristojbe</t>
  </si>
  <si>
    <t>Rashodi protokola (vijenci,cvjeće,svijeće ,….)</t>
  </si>
  <si>
    <t>Financijski rashodi</t>
  </si>
  <si>
    <t>Ostali financijski rashodi</t>
  </si>
  <si>
    <t>Usluge banaka</t>
  </si>
  <si>
    <t>Usluge platnog prometa</t>
  </si>
  <si>
    <t>Zatezne kamate na doprinose</t>
  </si>
  <si>
    <t>Zatezne kamate iz poslovnih odnosa i drugo</t>
  </si>
  <si>
    <t>Naknade građanima i kućanstvima i drge naknade</t>
  </si>
  <si>
    <t>Ostale naknade iz proračuna ( učenicima )</t>
  </si>
  <si>
    <t>?</t>
  </si>
  <si>
    <t>Ostali rashodi</t>
  </si>
  <si>
    <t>Kazne, penali i naknade štete</t>
  </si>
  <si>
    <t>Ostale naknade šteta pravnim i fizičkim osobama</t>
  </si>
  <si>
    <t>Ukupno tekući programi, aktivnosti i projekti</t>
  </si>
  <si>
    <t>Rashodi za nabavu proizvedene dugotrajne imovine</t>
  </si>
  <si>
    <t>Građevinski objekti</t>
  </si>
  <si>
    <t>Školske zgrade-Projektna dokumentacija Škola Montovjerna: Vodni doprinos</t>
  </si>
  <si>
    <t>Školske zgrade Lapad-Projek dokum-nadogr. II.k.-tr."A"(Izrada glavnog projekta i ishođenje lokacijske dozvole za nadogradnju 2. kata trakta "A" OŠ Lapad)</t>
  </si>
  <si>
    <t>siječanj 2012</t>
  </si>
  <si>
    <t>Postrojenja i oprema</t>
  </si>
  <si>
    <t>Računala i računalna oprema-za nastavu</t>
  </si>
  <si>
    <t>Uredski (  učionički )  namještaj za učionice</t>
  </si>
  <si>
    <t>Radio i TV prijamnici</t>
  </si>
  <si>
    <t>Telefonske centrale s pripadajućim instalacijama</t>
  </si>
  <si>
    <t>Oprema za grijanje ventilaciju i hlađenje-4 klima uređaja</t>
  </si>
  <si>
    <t>Ostala oprema za održavanje i zaštitu-Videonadzorni sustav u PŠ Montovjerna</t>
  </si>
  <si>
    <t>???????</t>
  </si>
  <si>
    <t>Precizni i optički instrumenti-1 projektor za nastavu</t>
  </si>
  <si>
    <t>Knjige u knjižnicama</t>
  </si>
  <si>
    <t>Rashodi za dodatna ulaganja na nefinancijskoj imovini</t>
  </si>
  <si>
    <t>Dodatna ulaganja na građevinskim objektima</t>
  </si>
  <si>
    <t>Ukupno kapitani programi, aktivnosti i projekti</t>
  </si>
  <si>
    <t>SVEUKUPNO</t>
  </si>
  <si>
    <t xml:space="preserve">Ravnateljica </t>
  </si>
  <si>
    <t>UrBroj: 2117/01-17-12-01.</t>
  </si>
  <si>
    <t>Vedrana Radović</t>
  </si>
  <si>
    <r>
      <t>Obrazloženje:</t>
    </r>
    <r>
      <rPr>
        <sz val="10"/>
        <rFont val="Arial"/>
        <family val="0"/>
      </rPr>
      <t xml:space="preserve"> Sukladno članku 20. Zakona o javnoj nabavi ( NN br. 90/11 )  Naručitelji koji su obveznici Zakona o javnoj nabavi izrađuju plan nabave za proračunsku godinu. Plan se temelji na stvarnim potrebama naručitelja i planiranim sredstvima u Financijskom planu OŠ Lapad</t>
    </r>
  </si>
  <si>
    <t>EV Broj</t>
  </si>
  <si>
    <t>PLAN NABAVE OŠ LAPAD ZA 2013. GODINU</t>
  </si>
  <si>
    <t>bagatelna nabava</t>
  </si>
  <si>
    <t>otvoreni postupak</t>
  </si>
  <si>
    <t xml:space="preserve"> otvoreni postupak</t>
  </si>
  <si>
    <t xml:space="preserve"> bagatelna nabava </t>
  </si>
  <si>
    <t>Sufinanciranje cijena usluga učenicima u produženom boravku / Grad Dubrovnik</t>
  </si>
  <si>
    <t>Sufinanciranje cijena usluga učenicima u produženom boravku / roditelji</t>
  </si>
  <si>
    <t>Sufinanciranje cijena usluga učenicima na učen. natjecanjima</t>
  </si>
  <si>
    <t xml:space="preserve">Usluge tekućeg i inv.održavanja građ. objek.-Tehnička zaštita zgrada </t>
  </si>
  <si>
    <t xml:space="preserve">Usluge tekućeg i inv.održavanja građ. objek.-kotlovnice centralnog grijanja </t>
  </si>
  <si>
    <t>Usluge tekućeg i inv.održavanja informatičke opreme</t>
  </si>
  <si>
    <t>Ugovori o djelu - Naknade za rad predavača-Ostali projekti u OŠ</t>
  </si>
  <si>
    <t>Ugovori o djelu - ŠŠK: Naknade za rad 4 trenera / Roditelji</t>
  </si>
  <si>
    <t>Ugovori o djelu - ŠŠK: Naknade za rad 4 trenera / Grad Dubrovnik</t>
  </si>
  <si>
    <t>Nadogradnja OŠ Lapad</t>
  </si>
  <si>
    <t>dvije godine</t>
  </si>
  <si>
    <t>Usluge projektantskog nadzora  na radovima nadogradnje  OŠ Lapad</t>
  </si>
  <si>
    <t>Usluge stručnog nadzora na radovima nadogradnje OŠ Lapad</t>
  </si>
  <si>
    <t>Ostale usluge vezane za radove nadogradnje OŠ Lapad</t>
  </si>
  <si>
    <t>okvirni sporazum</t>
  </si>
  <si>
    <t>3/2013.-2/2014.</t>
  </si>
  <si>
    <t>1/2013.-12/2014</t>
  </si>
  <si>
    <t>Klasa:400-01/12-01/07</t>
  </si>
  <si>
    <t>Dubrovnik, 28. 12. 2012.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</si>
</sst>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" fillId="33" borderId="12" xfId="50" applyNumberFormat="1" applyFont="1" applyFill="1" applyBorder="1" applyAlignment="1">
      <alignment horizontal="center"/>
      <protection/>
    </xf>
    <xf numFmtId="3" fontId="2" fillId="33" borderId="12" xfId="50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3" fontId="3" fillId="33" borderId="0" xfId="50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3" fontId="3" fillId="33" borderId="13" xfId="50" applyNumberFormat="1" applyFont="1" applyFill="1" applyBorder="1">
      <alignment/>
      <protection/>
    </xf>
    <xf numFmtId="3" fontId="3" fillId="33" borderId="13" xfId="50" applyNumberFormat="1" applyFont="1" applyFill="1" applyBorder="1" applyAlignment="1">
      <alignment horizontal="center"/>
      <protection/>
    </xf>
    <xf numFmtId="3" fontId="2" fillId="33" borderId="14" xfId="50" applyNumberFormat="1" applyFont="1" applyFill="1" applyBorder="1" applyAlignment="1">
      <alignment horizontal="right"/>
      <protection/>
    </xf>
    <xf numFmtId="3" fontId="2" fillId="33" borderId="14" xfId="50" applyNumberFormat="1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Alignment="1">
      <alignment/>
    </xf>
    <xf numFmtId="3" fontId="2" fillId="33" borderId="0" xfId="50" applyNumberFormat="1" applyFont="1" applyFill="1" applyBorder="1" applyAlignment="1" applyProtection="1">
      <alignment horizontal="right"/>
      <protection hidden="1"/>
    </xf>
    <xf numFmtId="3" fontId="2" fillId="33" borderId="12" xfId="50" applyNumberFormat="1" applyFont="1" applyFill="1" applyBorder="1" applyAlignment="1" applyProtection="1">
      <alignment horizontal="right"/>
      <protection hidden="1"/>
    </xf>
    <xf numFmtId="3" fontId="3" fillId="33" borderId="16" xfId="50" applyNumberFormat="1" applyFont="1" applyFill="1" applyBorder="1" applyProtection="1">
      <alignment/>
      <protection hidden="1"/>
    </xf>
    <xf numFmtId="0" fontId="3" fillId="33" borderId="12" xfId="50" applyFont="1" applyFill="1" applyBorder="1" applyProtection="1">
      <alignment/>
      <protection hidden="1"/>
    </xf>
    <xf numFmtId="3" fontId="3" fillId="33" borderId="12" xfId="50" applyNumberFormat="1" applyFont="1" applyFill="1" applyBorder="1" applyProtection="1">
      <alignment/>
      <protection hidden="1"/>
    </xf>
    <xf numFmtId="3" fontId="2" fillId="33" borderId="12" xfId="50" applyNumberFormat="1" applyFont="1" applyFill="1" applyBorder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3" fontId="3" fillId="0" borderId="12" xfId="51" applyNumberFormat="1" applyFont="1" applyBorder="1" applyAlignment="1" applyProtection="1">
      <alignment/>
      <protection hidden="1"/>
    </xf>
    <xf numFmtId="3" fontId="3" fillId="33" borderId="0" xfId="50" applyNumberFormat="1" applyFont="1" applyFill="1" applyBorder="1" applyProtection="1">
      <alignment/>
      <protection hidden="1"/>
    </xf>
    <xf numFmtId="0" fontId="3" fillId="33" borderId="13" xfId="50" applyFont="1" applyFill="1" applyBorder="1" applyProtection="1">
      <alignment/>
      <protection hidden="1"/>
    </xf>
    <xf numFmtId="3" fontId="3" fillId="33" borderId="13" xfId="50" applyNumberFormat="1" applyFont="1" applyFill="1" applyBorder="1" applyProtection="1">
      <alignment/>
      <protection hidden="1"/>
    </xf>
    <xf numFmtId="3" fontId="2" fillId="33" borderId="14" xfId="5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3" fontId="2" fillId="33" borderId="13" xfId="5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 applyProtection="1">
      <alignment/>
      <protection hidden="1"/>
    </xf>
    <xf numFmtId="3" fontId="3" fillId="33" borderId="12" xfId="50" applyNumberFormat="1" applyFont="1" applyFill="1" applyBorder="1" applyAlignment="1" applyProtection="1">
      <alignment horizontal="right"/>
      <protection hidden="1"/>
    </xf>
    <xf numFmtId="3" fontId="2" fillId="33" borderId="12" xfId="50" applyNumberFormat="1" applyFont="1" applyFill="1" applyBorder="1" applyAlignment="1" applyProtection="1">
      <alignment vertical="center" wrapText="1"/>
      <protection hidden="1"/>
    </xf>
    <xf numFmtId="3" fontId="3" fillId="0" borderId="12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3" fontId="2" fillId="33" borderId="13" xfId="50" applyNumberFormat="1" applyFont="1" applyFill="1" applyBorder="1" applyAlignment="1" applyProtection="1">
      <alignment vertical="center" wrapText="1"/>
      <protection hidden="1"/>
    </xf>
    <xf numFmtId="3" fontId="2" fillId="33" borderId="13" xfId="50" applyNumberFormat="1" applyFont="1" applyFill="1" applyBorder="1" applyProtection="1">
      <alignment/>
      <protection hidden="1"/>
    </xf>
    <xf numFmtId="3" fontId="3" fillId="33" borderId="12" xfId="50" applyNumberFormat="1" applyFont="1" applyFill="1" applyBorder="1" applyAlignment="1" applyProtection="1">
      <alignment wrapText="1"/>
      <protection hidden="1"/>
    </xf>
    <xf numFmtId="3" fontId="2" fillId="0" borderId="14" xfId="0" applyNumberFormat="1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3" borderId="0" xfId="50" applyFont="1" applyFill="1" applyBorder="1" applyAlignment="1" applyProtection="1">
      <alignment horizontal="center"/>
      <protection/>
    </xf>
    <xf numFmtId="0" fontId="2" fillId="33" borderId="0" xfId="50" applyFont="1" applyFill="1" applyBorder="1" applyAlignment="1" applyProtection="1">
      <alignment horizontal="left"/>
      <protection/>
    </xf>
    <xf numFmtId="0" fontId="2" fillId="33" borderId="12" xfId="50" applyFont="1" applyFill="1" applyBorder="1" applyAlignment="1" applyProtection="1">
      <alignment horizontal="center"/>
      <protection/>
    </xf>
    <xf numFmtId="0" fontId="2" fillId="33" borderId="12" xfId="50" applyFont="1" applyFill="1" applyBorder="1" applyAlignment="1" applyProtection="1">
      <alignment horizontal="left"/>
      <protection/>
    </xf>
    <xf numFmtId="0" fontId="3" fillId="33" borderId="16" xfId="50" applyFont="1" applyFill="1" applyBorder="1" applyAlignment="1" applyProtection="1">
      <alignment horizontal="center"/>
      <protection/>
    </xf>
    <xf numFmtId="0" fontId="3" fillId="33" borderId="16" xfId="50" applyFont="1" applyFill="1" applyBorder="1" applyProtection="1">
      <alignment/>
      <protection/>
    </xf>
    <xf numFmtId="0" fontId="3" fillId="33" borderId="12" xfId="50" applyFont="1" applyFill="1" applyBorder="1" applyAlignment="1" applyProtection="1">
      <alignment horizontal="center"/>
      <protection/>
    </xf>
    <xf numFmtId="0" fontId="3" fillId="33" borderId="12" xfId="50" applyFont="1" applyFill="1" applyBorder="1" applyProtection="1">
      <alignment/>
      <protection/>
    </xf>
    <xf numFmtId="0" fontId="2" fillId="33" borderId="12" xfId="50" applyFont="1" applyFill="1" applyBorder="1" applyProtection="1">
      <alignment/>
      <protection/>
    </xf>
    <xf numFmtId="0" fontId="3" fillId="33" borderId="12" xfId="50" applyFont="1" applyFill="1" applyBorder="1" applyAlignment="1" applyProtection="1">
      <alignment wrapText="1"/>
      <protection/>
    </xf>
    <xf numFmtId="0" fontId="3" fillId="0" borderId="0" xfId="51" applyFont="1" applyBorder="1" applyAlignment="1" applyProtection="1">
      <alignment/>
      <protection/>
    </xf>
    <xf numFmtId="0" fontId="3" fillId="0" borderId="12" xfId="51" applyFont="1" applyBorder="1" applyAlignment="1" applyProtection="1">
      <alignment/>
      <protection/>
    </xf>
    <xf numFmtId="0" fontId="3" fillId="33" borderId="0" xfId="50" applyFont="1" applyFill="1" applyBorder="1" applyAlignment="1" applyProtection="1">
      <alignment horizontal="center"/>
      <protection/>
    </xf>
    <xf numFmtId="0" fontId="3" fillId="33" borderId="0" xfId="50" applyFont="1" applyFill="1" applyBorder="1" applyProtection="1">
      <alignment/>
      <protection/>
    </xf>
    <xf numFmtId="0" fontId="3" fillId="33" borderId="12" xfId="50" applyFont="1" applyFill="1" applyBorder="1" applyAlignment="1" applyProtection="1">
      <alignment horizontal="left"/>
      <protection/>
    </xf>
    <xf numFmtId="0" fontId="3" fillId="33" borderId="12" xfId="50" applyFont="1" applyFill="1" applyBorder="1" applyAlignment="1" applyProtection="1">
      <alignment horizontal="center"/>
      <protection/>
    </xf>
    <xf numFmtId="0" fontId="3" fillId="33" borderId="12" xfId="50" applyFont="1" applyFill="1" applyBorder="1" applyProtection="1">
      <alignment/>
      <protection/>
    </xf>
    <xf numFmtId="0" fontId="3" fillId="33" borderId="13" xfId="50" applyFont="1" applyFill="1" applyBorder="1" applyAlignment="1" applyProtection="1">
      <alignment horizontal="center"/>
      <protection/>
    </xf>
    <xf numFmtId="0" fontId="3" fillId="33" borderId="13" xfId="50" applyFont="1" applyFill="1" applyBorder="1" applyAlignment="1" applyProtection="1">
      <alignment horizontal="center"/>
      <protection/>
    </xf>
    <xf numFmtId="0" fontId="3" fillId="33" borderId="13" xfId="50" applyFont="1" applyFill="1" applyBorder="1" applyProtection="1">
      <alignment/>
      <protection/>
    </xf>
    <xf numFmtId="0" fontId="3" fillId="33" borderId="14" xfId="50" applyFont="1" applyFill="1" applyBorder="1" applyAlignment="1" applyProtection="1">
      <alignment horizontal="center"/>
      <protection/>
    </xf>
    <xf numFmtId="0" fontId="2" fillId="33" borderId="14" xfId="50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50" applyFont="1" applyFill="1" applyAlignment="1" applyProtection="1">
      <alignment horizontal="center"/>
      <protection/>
    </xf>
    <xf numFmtId="0" fontId="2" fillId="33" borderId="0" xfId="50" applyFont="1" applyFill="1" applyProtection="1">
      <alignment/>
      <protection/>
    </xf>
    <xf numFmtId="0" fontId="2" fillId="33" borderId="12" xfId="50" applyFont="1" applyFill="1" applyBorder="1" applyAlignment="1" applyProtection="1">
      <alignment horizontal="center" vertical="center" wrapText="1"/>
      <protection/>
    </xf>
    <xf numFmtId="0" fontId="2" fillId="33" borderId="12" xfId="50" applyFont="1" applyFill="1" applyBorder="1" applyAlignment="1" applyProtection="1">
      <alignment vertical="center" wrapText="1"/>
      <protection/>
    </xf>
    <xf numFmtId="0" fontId="2" fillId="33" borderId="13" xfId="50" applyFont="1" applyFill="1" applyBorder="1" applyAlignment="1" applyProtection="1">
      <alignment horizontal="center" vertical="center" wrapText="1"/>
      <protection/>
    </xf>
    <xf numFmtId="0" fontId="2" fillId="33" borderId="13" xfId="50" applyFont="1" applyFill="1" applyBorder="1" applyAlignment="1" applyProtection="1">
      <alignment vertical="center" wrapText="1"/>
      <protection/>
    </xf>
    <xf numFmtId="0" fontId="3" fillId="33" borderId="13" xfId="50" applyFont="1" applyFill="1" applyBorder="1" applyAlignment="1" applyProtection="1">
      <alignment horizontal="center" vertical="center" wrapText="1"/>
      <protection/>
    </xf>
    <xf numFmtId="0" fontId="3" fillId="33" borderId="13" xfId="50" applyFont="1" applyFill="1" applyBorder="1" applyAlignment="1" applyProtection="1">
      <alignment vertical="center" wrapText="1"/>
      <protection/>
    </xf>
    <xf numFmtId="0" fontId="2" fillId="33" borderId="13" xfId="50" applyFont="1" applyFill="1" applyBorder="1" applyAlignment="1" applyProtection="1">
      <alignment horizontal="center"/>
      <protection/>
    </xf>
    <xf numFmtId="0" fontId="2" fillId="33" borderId="13" xfId="50" applyFont="1" applyFill="1" applyBorder="1" applyProtection="1">
      <alignment/>
      <protection/>
    </xf>
    <xf numFmtId="0" fontId="3" fillId="33" borderId="12" xfId="50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3" borderId="15" xfId="50" applyFont="1" applyFill="1" applyBorder="1" applyProtection="1">
      <alignment/>
      <protection/>
    </xf>
    <xf numFmtId="0" fontId="2" fillId="33" borderId="0" xfId="50" applyFont="1" applyFill="1" applyBorder="1" applyAlignment="1" applyProtection="1">
      <alignment horizontal="left"/>
      <protection locked="0"/>
    </xf>
    <xf numFmtId="0" fontId="2" fillId="33" borderId="12" xfId="50" applyFont="1" applyFill="1" applyBorder="1" applyAlignment="1" applyProtection="1">
      <alignment horizontal="left"/>
      <protection locked="0"/>
    </xf>
    <xf numFmtId="0" fontId="3" fillId="33" borderId="16" xfId="50" applyFont="1" applyFill="1" applyBorder="1" applyProtection="1">
      <alignment/>
      <protection locked="0"/>
    </xf>
    <xf numFmtId="0" fontId="2" fillId="33" borderId="12" xfId="50" applyFont="1" applyFill="1" applyBorder="1" applyProtection="1">
      <alignment/>
      <protection locked="0"/>
    </xf>
    <xf numFmtId="0" fontId="3" fillId="33" borderId="16" xfId="50" applyFont="1" applyFill="1" applyBorder="1" applyAlignment="1" applyProtection="1">
      <alignment wrapText="1"/>
      <protection locked="0"/>
    </xf>
    <xf numFmtId="0" fontId="3" fillId="0" borderId="16" xfId="51" applyFont="1" applyBorder="1" applyAlignment="1" applyProtection="1">
      <alignment/>
      <protection locked="0"/>
    </xf>
    <xf numFmtId="0" fontId="3" fillId="33" borderId="12" xfId="50" applyFont="1" applyFill="1" applyBorder="1" applyProtection="1">
      <alignment/>
      <protection locked="0"/>
    </xf>
    <xf numFmtId="0" fontId="3" fillId="33" borderId="0" xfId="50" applyFont="1" applyFill="1" applyBorder="1" applyProtection="1">
      <alignment/>
      <protection locked="0"/>
    </xf>
    <xf numFmtId="0" fontId="3" fillId="33" borderId="12" xfId="50" applyFont="1" applyFill="1" applyBorder="1" applyAlignment="1" applyProtection="1">
      <alignment horizontal="left"/>
      <protection locked="0"/>
    </xf>
    <xf numFmtId="0" fontId="3" fillId="33" borderId="12" xfId="50" applyFont="1" applyFill="1" applyBorder="1" applyProtection="1">
      <alignment/>
      <protection locked="0"/>
    </xf>
    <xf numFmtId="0" fontId="3" fillId="33" borderId="13" xfId="50" applyFont="1" applyFill="1" applyBorder="1" applyProtection="1">
      <alignment/>
      <protection locked="0"/>
    </xf>
    <xf numFmtId="0" fontId="2" fillId="33" borderId="14" xfId="50" applyFont="1" applyFill="1" applyBorder="1" applyProtection="1">
      <alignment/>
      <protection locked="0"/>
    </xf>
    <xf numFmtId="0" fontId="2" fillId="33" borderId="13" xfId="50" applyFont="1" applyFill="1" applyBorder="1" applyAlignment="1" applyProtection="1">
      <alignment horizontal="left"/>
      <protection locked="0"/>
    </xf>
    <xf numFmtId="0" fontId="3" fillId="33" borderId="0" xfId="50" applyFont="1" applyFill="1" applyBorder="1" applyAlignment="1" applyProtection="1">
      <alignment wrapText="1"/>
      <protection locked="0"/>
    </xf>
    <xf numFmtId="0" fontId="2" fillId="33" borderId="12" xfId="50" applyFont="1" applyFill="1" applyBorder="1" applyAlignment="1" applyProtection="1">
      <alignment vertical="center" wrapText="1"/>
      <protection locked="0"/>
    </xf>
    <xf numFmtId="0" fontId="3" fillId="33" borderId="12" xfId="50" applyFont="1" applyFill="1" applyBorder="1" applyAlignment="1" applyProtection="1">
      <alignment wrapText="1"/>
      <protection locked="0"/>
    </xf>
    <xf numFmtId="0" fontId="2" fillId="33" borderId="13" xfId="50" applyFont="1" applyFill="1" applyBorder="1" applyAlignment="1" applyProtection="1">
      <alignment vertical="center" wrapText="1"/>
      <protection locked="0"/>
    </xf>
    <xf numFmtId="0" fontId="3" fillId="33" borderId="13" xfId="50" applyFont="1" applyFill="1" applyBorder="1" applyAlignment="1" applyProtection="1">
      <alignment vertical="center" wrapText="1"/>
      <protection locked="0"/>
    </xf>
    <xf numFmtId="0" fontId="2" fillId="33" borderId="13" xfId="50" applyFont="1" applyFill="1" applyBorder="1" applyProtection="1">
      <alignment/>
      <protection locked="0"/>
    </xf>
    <xf numFmtId="0" fontId="2" fillId="33" borderId="15" xfId="50" applyFont="1" applyFill="1" applyBorder="1" applyProtection="1">
      <alignment/>
      <protection locked="0"/>
    </xf>
    <xf numFmtId="3" fontId="2" fillId="33" borderId="0" xfId="50" applyNumberFormat="1" applyFont="1" applyFill="1" applyBorder="1" applyAlignment="1" applyProtection="1">
      <alignment horizontal="right"/>
      <protection locked="0"/>
    </xf>
    <xf numFmtId="3" fontId="2" fillId="33" borderId="0" xfId="50" applyNumberFormat="1" applyFont="1" applyFill="1" applyBorder="1" applyAlignment="1" applyProtection="1">
      <alignment horizontal="center"/>
      <protection locked="0"/>
    </xf>
    <xf numFmtId="3" fontId="2" fillId="33" borderId="12" xfId="50" applyNumberFormat="1" applyFont="1" applyFill="1" applyBorder="1" applyAlignment="1" applyProtection="1">
      <alignment horizontal="right"/>
      <protection locked="0"/>
    </xf>
    <xf numFmtId="3" fontId="2" fillId="33" borderId="12" xfId="50" applyNumberFormat="1" applyFont="1" applyFill="1" applyBorder="1" applyAlignment="1" applyProtection="1">
      <alignment horizontal="center"/>
      <protection locked="0"/>
    </xf>
    <xf numFmtId="3" fontId="3" fillId="33" borderId="16" xfId="5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3" fillId="33" borderId="12" xfId="50" applyNumberFormat="1" applyFont="1" applyFill="1" applyBorder="1" applyProtection="1">
      <alignment/>
      <protection locked="0"/>
    </xf>
    <xf numFmtId="3" fontId="3" fillId="33" borderId="12" xfId="50" applyNumberFormat="1" applyFont="1" applyFill="1" applyBorder="1" applyAlignment="1" applyProtection="1">
      <alignment horizontal="center"/>
      <protection locked="0"/>
    </xf>
    <xf numFmtId="3" fontId="2" fillId="33" borderId="12" xfId="50" applyNumberFormat="1" applyFont="1" applyFill="1" applyBorder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33" borderId="16" xfId="5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3" fontId="2" fillId="33" borderId="12" xfId="50" applyNumberFormat="1" applyFont="1" applyFill="1" applyBorder="1" applyAlignment="1" applyProtection="1">
      <alignment vertical="center" wrapText="1"/>
      <protection locked="0"/>
    </xf>
    <xf numFmtId="3" fontId="2" fillId="33" borderId="13" xfId="5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3" fontId="2" fillId="33" borderId="12" xfId="50" applyNumberFormat="1" applyFont="1" applyFill="1" applyBorder="1" applyAlignment="1" applyProtection="1">
      <alignment horizontal="center" vertical="center" wrapText="1"/>
      <protection locked="0"/>
    </xf>
    <xf numFmtId="3" fontId="2" fillId="33" borderId="13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1" applyFont="1" applyBorder="1" applyAlignment="1" applyProtection="1">
      <alignment/>
      <protection locked="0"/>
    </xf>
    <xf numFmtId="3" fontId="3" fillId="33" borderId="12" xfId="50" applyNumberFormat="1" applyFont="1" applyFill="1" applyBorder="1" applyAlignment="1" applyProtection="1" quotePrefix="1">
      <alignment horizontal="center"/>
      <protection locked="0"/>
    </xf>
    <xf numFmtId="0" fontId="3" fillId="0" borderId="12" xfId="0" applyFont="1" applyBorder="1" applyAlignment="1" applyProtection="1" quotePrefix="1">
      <alignment horizontal="center"/>
      <protection locked="0"/>
    </xf>
    <xf numFmtId="0" fontId="3" fillId="33" borderId="12" xfId="50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3" fontId="2" fillId="33" borderId="12" xfId="50" applyNumberFormat="1" applyFont="1" applyFill="1" applyBorder="1" applyAlignment="1" applyProtection="1">
      <alignment horizontal="center"/>
      <protection locked="0"/>
    </xf>
    <xf numFmtId="3" fontId="3" fillId="33" borderId="12" xfId="5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0" xfId="0" applyFill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Fin pl 2011_grad-škol odb" xfId="50"/>
    <cellStyle name="Obično_Fin pl 2011_zahtjevi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28">
      <selection activeCell="L110" sqref="L109:L110"/>
    </sheetView>
  </sheetViews>
  <sheetFormatPr defaultColWidth="9.140625" defaultRowHeight="12.75"/>
  <cols>
    <col min="1" max="1" width="11.28125" style="0" customWidth="1"/>
    <col min="2" max="2" width="40.28125" style="0" customWidth="1"/>
    <col min="3" max="3" width="5.7109375" style="0" customWidth="1"/>
    <col min="4" max="5" width="8.7109375" style="0" customWidth="1"/>
    <col min="6" max="6" width="17.140625" style="0" customWidth="1"/>
    <col min="7" max="7" width="16.421875" style="1" customWidth="1"/>
    <col min="8" max="8" width="13.28125" style="1" customWidth="1"/>
    <col min="9" max="9" width="13.57421875" style="1" customWidth="1"/>
    <col min="10" max="10" width="9.421875" style="1" customWidth="1"/>
  </cols>
  <sheetData>
    <row r="1" spans="1:10" ht="12.75">
      <c r="A1" s="151" t="s">
        <v>125</v>
      </c>
      <c r="B1" s="151"/>
      <c r="C1" s="151"/>
      <c r="D1" s="151"/>
      <c r="E1" s="151"/>
      <c r="F1" s="151"/>
      <c r="G1" s="151"/>
      <c r="H1" s="151"/>
      <c r="I1" s="151"/>
      <c r="J1" s="151"/>
    </row>
    <row r="2" ht="13.5" thickBot="1"/>
    <row r="3" spans="1:10" ht="48" customHeight="1" thickBot="1">
      <c r="A3" s="41" t="s">
        <v>0</v>
      </c>
      <c r="B3" s="41" t="s">
        <v>1</v>
      </c>
      <c r="C3" s="22" t="s">
        <v>124</v>
      </c>
      <c r="D3" s="22" t="s">
        <v>2</v>
      </c>
      <c r="E3" s="2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2.75">
      <c r="A4" s="42">
        <v>32</v>
      </c>
      <c r="B4" s="43" t="s">
        <v>9</v>
      </c>
      <c r="C4" s="79"/>
      <c r="D4" s="16">
        <f>D5+D12+D29+D74+D76</f>
        <v>1606152.727272727</v>
      </c>
      <c r="E4" s="16">
        <f>E5+E12+E29+E74+E76</f>
        <v>1959900</v>
      </c>
      <c r="F4" s="99"/>
      <c r="G4" s="100"/>
      <c r="H4" s="100"/>
      <c r="I4" s="100"/>
      <c r="J4" s="100"/>
    </row>
    <row r="5" spans="1:10" ht="12.75">
      <c r="A5" s="44">
        <v>321</v>
      </c>
      <c r="B5" s="45" t="s">
        <v>10</v>
      </c>
      <c r="C5" s="80"/>
      <c r="D5" s="17">
        <f>SUM(D6:D11)</f>
        <v>205963.63636363635</v>
      </c>
      <c r="E5" s="17">
        <f>SUM(E6:E11)</f>
        <v>256500</v>
      </c>
      <c r="F5" s="101"/>
      <c r="G5" s="102"/>
      <c r="H5" s="102"/>
      <c r="I5" s="102"/>
      <c r="J5" s="102"/>
    </row>
    <row r="6" spans="1:10" ht="12.75">
      <c r="A6" s="46">
        <v>32111</v>
      </c>
      <c r="B6" s="47" t="s">
        <v>11</v>
      </c>
      <c r="C6" s="81"/>
      <c r="D6" s="18">
        <f>E6/125%</f>
        <v>20880</v>
      </c>
      <c r="E6" s="18">
        <v>26100</v>
      </c>
      <c r="F6" s="132" t="s">
        <v>126</v>
      </c>
      <c r="G6" s="103"/>
      <c r="H6" s="103"/>
      <c r="I6" s="103" t="s">
        <v>12</v>
      </c>
      <c r="J6" s="103" t="s">
        <v>13</v>
      </c>
    </row>
    <row r="7" spans="1:10" ht="12.75">
      <c r="A7" s="48">
        <v>32113</v>
      </c>
      <c r="B7" s="49" t="s">
        <v>14</v>
      </c>
      <c r="C7" s="81"/>
      <c r="D7" s="18">
        <f>E7/110%</f>
        <v>6363.636363636363</v>
      </c>
      <c r="E7" s="18">
        <v>7000</v>
      </c>
      <c r="F7" s="132" t="s">
        <v>126</v>
      </c>
      <c r="G7" s="106"/>
      <c r="H7" s="106"/>
      <c r="I7" s="103" t="s">
        <v>12</v>
      </c>
      <c r="J7" s="106" t="s">
        <v>13</v>
      </c>
    </row>
    <row r="8" spans="1:10" ht="12.75">
      <c r="A8" s="48">
        <v>32115</v>
      </c>
      <c r="B8" s="49" t="s">
        <v>15</v>
      </c>
      <c r="C8" s="81"/>
      <c r="D8" s="18">
        <f>E8/125%</f>
        <v>12960</v>
      </c>
      <c r="E8" s="18">
        <v>16200</v>
      </c>
      <c r="F8" s="132" t="s">
        <v>126</v>
      </c>
      <c r="G8" s="106"/>
      <c r="H8" s="106"/>
      <c r="I8" s="103" t="s">
        <v>12</v>
      </c>
      <c r="J8" s="106" t="s">
        <v>13</v>
      </c>
    </row>
    <row r="9" spans="1:10" ht="12.75" hidden="1">
      <c r="A9" s="48">
        <v>32119</v>
      </c>
      <c r="B9" s="49" t="s">
        <v>16</v>
      </c>
      <c r="C9" s="81"/>
      <c r="D9" s="18">
        <f>E9/125%</f>
        <v>0</v>
      </c>
      <c r="E9" s="20"/>
      <c r="F9" s="132" t="s">
        <v>126</v>
      </c>
      <c r="G9" s="106"/>
      <c r="H9" s="106"/>
      <c r="I9" s="103" t="s">
        <v>12</v>
      </c>
      <c r="J9" s="106" t="s">
        <v>13</v>
      </c>
    </row>
    <row r="10" spans="1:10" ht="12.75">
      <c r="A10" s="48">
        <v>32121</v>
      </c>
      <c r="B10" s="49" t="s">
        <v>17</v>
      </c>
      <c r="C10" s="81"/>
      <c r="D10" s="18">
        <f>E10/125%</f>
        <v>163360</v>
      </c>
      <c r="E10" s="18">
        <v>204200</v>
      </c>
      <c r="F10" s="132" t="s">
        <v>126</v>
      </c>
      <c r="G10" s="106"/>
      <c r="H10" s="106"/>
      <c r="I10" s="103"/>
      <c r="J10" s="106"/>
    </row>
    <row r="11" spans="1:10" ht="12.75">
      <c r="A11" s="48">
        <v>32131</v>
      </c>
      <c r="B11" s="49" t="s">
        <v>18</v>
      </c>
      <c r="C11" s="81"/>
      <c r="D11" s="18">
        <f>E11/125%</f>
        <v>2400</v>
      </c>
      <c r="E11" s="18">
        <v>3000</v>
      </c>
      <c r="F11" s="132" t="s">
        <v>126</v>
      </c>
      <c r="G11" s="106"/>
      <c r="H11" s="106"/>
      <c r="I11" s="103" t="s">
        <v>12</v>
      </c>
      <c r="J11" s="106" t="s">
        <v>13</v>
      </c>
    </row>
    <row r="12" spans="1:10" ht="12.75">
      <c r="A12" s="44">
        <v>322</v>
      </c>
      <c r="B12" s="50" t="s">
        <v>19</v>
      </c>
      <c r="C12" s="82"/>
      <c r="D12" s="21">
        <f>SUM(D13:D28)</f>
        <v>746101.8181818181</v>
      </c>
      <c r="E12" s="21">
        <f>SUM(E13:E28)</f>
        <v>930400</v>
      </c>
      <c r="F12" s="132" t="s">
        <v>126</v>
      </c>
      <c r="G12" s="102"/>
      <c r="H12" s="102"/>
      <c r="I12" s="102"/>
      <c r="J12" s="102"/>
    </row>
    <row r="13" spans="1:10" ht="12.75">
      <c r="A13" s="48">
        <v>32211</v>
      </c>
      <c r="B13" s="49" t="s">
        <v>20</v>
      </c>
      <c r="C13" s="81"/>
      <c r="D13" s="18">
        <f>E13/125%</f>
        <v>33600</v>
      </c>
      <c r="E13" s="18">
        <v>42000</v>
      </c>
      <c r="F13" s="132" t="s">
        <v>126</v>
      </c>
      <c r="G13" s="106"/>
      <c r="H13" s="106"/>
      <c r="I13" s="103" t="s">
        <v>12</v>
      </c>
      <c r="J13" s="106" t="s">
        <v>21</v>
      </c>
    </row>
    <row r="14" spans="1:10" ht="12.75">
      <c r="A14" s="48">
        <v>32212</v>
      </c>
      <c r="B14" s="49" t="s">
        <v>22</v>
      </c>
      <c r="C14" s="81"/>
      <c r="D14" s="18">
        <f>E14/110%</f>
        <v>13181.81818181818</v>
      </c>
      <c r="E14" s="18">
        <v>14500</v>
      </c>
      <c r="F14" s="132" t="s">
        <v>126</v>
      </c>
      <c r="G14" s="106"/>
      <c r="H14" s="106"/>
      <c r="I14" s="103" t="s">
        <v>12</v>
      </c>
      <c r="J14" s="106" t="s">
        <v>21</v>
      </c>
    </row>
    <row r="15" spans="1:10" ht="12.75">
      <c r="A15" s="48">
        <v>32214</v>
      </c>
      <c r="B15" s="49" t="s">
        <v>23</v>
      </c>
      <c r="C15" s="81"/>
      <c r="D15" s="18">
        <f aca="true" t="shared" si="0" ref="D15:D33">E15/125%</f>
        <v>19200</v>
      </c>
      <c r="E15" s="18">
        <v>24000</v>
      </c>
      <c r="F15" s="132" t="s">
        <v>126</v>
      </c>
      <c r="G15" s="106"/>
      <c r="H15" s="106"/>
      <c r="I15" s="103" t="s">
        <v>12</v>
      </c>
      <c r="J15" s="106" t="s">
        <v>21</v>
      </c>
    </row>
    <row r="16" spans="1:10" ht="12.75">
      <c r="A16" s="48">
        <v>32216</v>
      </c>
      <c r="B16" s="49" t="s">
        <v>24</v>
      </c>
      <c r="C16" s="81"/>
      <c r="D16" s="18">
        <f t="shared" si="0"/>
        <v>5600</v>
      </c>
      <c r="E16" s="18">
        <v>7000</v>
      </c>
      <c r="F16" s="132" t="s">
        <v>126</v>
      </c>
      <c r="G16" s="106"/>
      <c r="H16" s="106"/>
      <c r="I16" s="103" t="s">
        <v>12</v>
      </c>
      <c r="J16" s="106" t="s">
        <v>21</v>
      </c>
    </row>
    <row r="17" spans="1:10" ht="22.5">
      <c r="A17" s="48">
        <v>32219</v>
      </c>
      <c r="B17" s="51" t="s">
        <v>25</v>
      </c>
      <c r="C17" s="83"/>
      <c r="D17" s="18">
        <f t="shared" si="0"/>
        <v>26800</v>
      </c>
      <c r="E17" s="18">
        <v>33500</v>
      </c>
      <c r="F17" s="114" t="s">
        <v>126</v>
      </c>
      <c r="G17" s="106"/>
      <c r="H17" s="106"/>
      <c r="I17" s="103" t="s">
        <v>12</v>
      </c>
      <c r="J17" s="106" t="s">
        <v>21</v>
      </c>
    </row>
    <row r="18" spans="1:10" ht="12.75">
      <c r="A18" s="48">
        <v>32224</v>
      </c>
      <c r="B18" s="49" t="s">
        <v>26</v>
      </c>
      <c r="C18" s="81"/>
      <c r="D18" s="18">
        <f t="shared" si="0"/>
        <v>2400</v>
      </c>
      <c r="E18" s="18">
        <v>3000</v>
      </c>
      <c r="F18" s="132" t="s">
        <v>126</v>
      </c>
      <c r="G18" s="106"/>
      <c r="H18" s="106"/>
      <c r="I18" s="103" t="s">
        <v>12</v>
      </c>
      <c r="J18" s="106" t="s">
        <v>21</v>
      </c>
    </row>
    <row r="19" spans="1:10" ht="12.75">
      <c r="A19" s="48">
        <v>32231</v>
      </c>
      <c r="B19" s="49" t="s">
        <v>27</v>
      </c>
      <c r="C19" s="81"/>
      <c r="D19" s="18">
        <f t="shared" si="0"/>
        <v>63200</v>
      </c>
      <c r="E19" s="18">
        <v>79000</v>
      </c>
      <c r="F19" s="132" t="s">
        <v>126</v>
      </c>
      <c r="G19" s="106"/>
      <c r="H19" s="106"/>
      <c r="I19" s="103" t="s">
        <v>12</v>
      </c>
      <c r="J19" s="106" t="s">
        <v>28</v>
      </c>
    </row>
    <row r="20" spans="1:10" ht="12.75">
      <c r="A20" s="48">
        <v>32231</v>
      </c>
      <c r="B20" s="49" t="s">
        <v>29</v>
      </c>
      <c r="C20" s="81"/>
      <c r="D20" s="18">
        <v>160000</v>
      </c>
      <c r="E20" s="18">
        <f>D20*125%</f>
        <v>200000</v>
      </c>
      <c r="F20" s="138" t="s">
        <v>127</v>
      </c>
      <c r="G20" s="106" t="s">
        <v>144</v>
      </c>
      <c r="H20" s="106"/>
      <c r="I20" s="103" t="s">
        <v>145</v>
      </c>
      <c r="J20" s="106" t="s">
        <v>21</v>
      </c>
    </row>
    <row r="21" spans="1:10" ht="12.75">
      <c r="A21" s="48">
        <v>32233</v>
      </c>
      <c r="B21" s="49" t="s">
        <v>31</v>
      </c>
      <c r="C21" s="81"/>
      <c r="D21" s="18">
        <f t="shared" si="0"/>
        <v>320</v>
      </c>
      <c r="E21" s="18">
        <v>400</v>
      </c>
      <c r="F21" s="132" t="s">
        <v>126</v>
      </c>
      <c r="G21" s="106"/>
      <c r="H21" s="106"/>
      <c r="I21" s="103" t="s">
        <v>12</v>
      </c>
      <c r="J21" s="106" t="s">
        <v>21</v>
      </c>
    </row>
    <row r="22" spans="1:10" ht="12.75">
      <c r="A22" s="48">
        <v>32234</v>
      </c>
      <c r="B22" s="49" t="s">
        <v>32</v>
      </c>
      <c r="C22" s="81"/>
      <c r="D22" s="18">
        <v>0</v>
      </c>
      <c r="E22" s="18">
        <f>D22*90.6/100</f>
        <v>0</v>
      </c>
      <c r="F22" s="132"/>
      <c r="G22" s="106"/>
      <c r="H22" s="106"/>
      <c r="I22" s="103" t="s">
        <v>12</v>
      </c>
      <c r="J22" s="106" t="s">
        <v>21</v>
      </c>
    </row>
    <row r="23" spans="1:10" ht="12.75">
      <c r="A23" s="48">
        <v>32239</v>
      </c>
      <c r="B23" s="49" t="s">
        <v>33</v>
      </c>
      <c r="C23" s="81"/>
      <c r="D23" s="18">
        <v>373000</v>
      </c>
      <c r="E23" s="18">
        <v>466000</v>
      </c>
      <c r="F23" s="139" t="s">
        <v>127</v>
      </c>
      <c r="G23" s="106" t="s">
        <v>144</v>
      </c>
      <c r="H23" s="106"/>
      <c r="I23" s="103" t="s">
        <v>146</v>
      </c>
      <c r="J23" s="106" t="s">
        <v>21</v>
      </c>
    </row>
    <row r="24" spans="1:10" ht="12.75">
      <c r="A24" s="48">
        <v>32241</v>
      </c>
      <c r="B24" s="49" t="s">
        <v>34</v>
      </c>
      <c r="C24" s="81"/>
      <c r="D24" s="18">
        <f t="shared" si="0"/>
        <v>11200</v>
      </c>
      <c r="E24" s="18">
        <v>14000</v>
      </c>
      <c r="F24" s="132" t="s">
        <v>126</v>
      </c>
      <c r="G24" s="106"/>
      <c r="H24" s="106"/>
      <c r="I24" s="103" t="s">
        <v>12</v>
      </c>
      <c r="J24" s="106" t="s">
        <v>21</v>
      </c>
    </row>
    <row r="25" spans="1:10" ht="12.75">
      <c r="A25" s="48">
        <v>32242</v>
      </c>
      <c r="B25" s="49" t="s">
        <v>35</v>
      </c>
      <c r="C25" s="81"/>
      <c r="D25" s="18">
        <f t="shared" si="0"/>
        <v>6400</v>
      </c>
      <c r="E25" s="18">
        <v>8000</v>
      </c>
      <c r="F25" s="132" t="s">
        <v>126</v>
      </c>
      <c r="G25" s="106"/>
      <c r="H25" s="106"/>
      <c r="I25" s="103" t="s">
        <v>12</v>
      </c>
      <c r="J25" s="106" t="s">
        <v>21</v>
      </c>
    </row>
    <row r="26" spans="1:10" ht="12.75">
      <c r="A26" s="48">
        <v>32244</v>
      </c>
      <c r="B26" s="49" t="s">
        <v>36</v>
      </c>
      <c r="C26" s="81"/>
      <c r="D26" s="18">
        <f t="shared" si="0"/>
        <v>2400</v>
      </c>
      <c r="E26" s="18">
        <v>3000</v>
      </c>
      <c r="F26" s="132" t="s">
        <v>126</v>
      </c>
      <c r="G26" s="106"/>
      <c r="H26" s="106"/>
      <c r="I26" s="103" t="s">
        <v>12</v>
      </c>
      <c r="J26" s="106" t="s">
        <v>21</v>
      </c>
    </row>
    <row r="27" spans="1:10" ht="12.75">
      <c r="A27" s="48">
        <v>32251</v>
      </c>
      <c r="B27" s="49" t="s">
        <v>37</v>
      </c>
      <c r="C27" s="81"/>
      <c r="D27" s="18">
        <f t="shared" si="0"/>
        <v>24800</v>
      </c>
      <c r="E27" s="18">
        <v>31000</v>
      </c>
      <c r="F27" s="132" t="s">
        <v>126</v>
      </c>
      <c r="G27" s="106"/>
      <c r="H27" s="106"/>
      <c r="I27" s="103" t="s">
        <v>12</v>
      </c>
      <c r="J27" s="106" t="s">
        <v>21</v>
      </c>
    </row>
    <row r="28" spans="1:10" ht="12.75">
      <c r="A28" s="48">
        <v>32271</v>
      </c>
      <c r="B28" s="49" t="s">
        <v>38</v>
      </c>
      <c r="C28" s="81"/>
      <c r="D28" s="18">
        <f t="shared" si="0"/>
        <v>4000</v>
      </c>
      <c r="E28" s="18">
        <v>5000</v>
      </c>
      <c r="F28" s="132" t="s">
        <v>126</v>
      </c>
      <c r="G28" s="106"/>
      <c r="H28" s="106"/>
      <c r="I28" s="103" t="s">
        <v>12</v>
      </c>
      <c r="J28" s="106" t="s">
        <v>21</v>
      </c>
    </row>
    <row r="29" spans="1:10" ht="12.75">
      <c r="A29" s="44">
        <v>323</v>
      </c>
      <c r="B29" s="50" t="s">
        <v>39</v>
      </c>
      <c r="C29" s="82"/>
      <c r="D29" s="21">
        <f>SUM(D30:D49,D50:D73)</f>
        <v>617087.2727272727</v>
      </c>
      <c r="E29" s="21">
        <f>SUM(E30:E49,E50:E73)</f>
        <v>733700</v>
      </c>
      <c r="F29" s="134"/>
      <c r="G29" s="102"/>
      <c r="H29" s="102"/>
      <c r="I29" s="102"/>
      <c r="J29" s="102"/>
    </row>
    <row r="30" spans="1:10" ht="12.75">
      <c r="A30" s="48">
        <v>32311</v>
      </c>
      <c r="B30" s="49" t="s">
        <v>40</v>
      </c>
      <c r="C30" s="81"/>
      <c r="D30" s="18">
        <f t="shared" si="0"/>
        <v>36000</v>
      </c>
      <c r="E30" s="18">
        <v>45000</v>
      </c>
      <c r="F30" s="132" t="s">
        <v>126</v>
      </c>
      <c r="G30" s="106"/>
      <c r="H30" s="106"/>
      <c r="I30" s="103" t="s">
        <v>12</v>
      </c>
      <c r="J30" s="106" t="s">
        <v>13</v>
      </c>
    </row>
    <row r="31" spans="1:10" ht="12.75">
      <c r="A31" s="48">
        <v>32312</v>
      </c>
      <c r="B31" s="49" t="s">
        <v>41</v>
      </c>
      <c r="C31" s="81"/>
      <c r="D31" s="18">
        <f t="shared" si="0"/>
        <v>2400</v>
      </c>
      <c r="E31" s="18">
        <v>3000</v>
      </c>
      <c r="F31" s="132" t="s">
        <v>126</v>
      </c>
      <c r="G31" s="106"/>
      <c r="H31" s="106"/>
      <c r="I31" s="103" t="s">
        <v>12</v>
      </c>
      <c r="J31" s="106" t="s">
        <v>13</v>
      </c>
    </row>
    <row r="32" spans="1:10" ht="12.75">
      <c r="A32" s="48">
        <v>32313</v>
      </c>
      <c r="B32" s="49" t="s">
        <v>42</v>
      </c>
      <c r="C32" s="81"/>
      <c r="D32" s="18">
        <f t="shared" si="0"/>
        <v>4800</v>
      </c>
      <c r="E32" s="18">
        <v>6000</v>
      </c>
      <c r="F32" s="132" t="s">
        <v>126</v>
      </c>
      <c r="G32" s="106"/>
      <c r="H32" s="106"/>
      <c r="I32" s="103" t="s">
        <v>12</v>
      </c>
      <c r="J32" s="106" t="s">
        <v>13</v>
      </c>
    </row>
    <row r="33" spans="1:10" ht="13.5" thickBot="1">
      <c r="A33" s="48">
        <v>32319</v>
      </c>
      <c r="B33" s="49" t="s">
        <v>43</v>
      </c>
      <c r="C33" s="81"/>
      <c r="D33" s="18">
        <f t="shared" si="0"/>
        <v>67200</v>
      </c>
      <c r="E33" s="18">
        <v>84000</v>
      </c>
      <c r="F33" s="132" t="s">
        <v>126</v>
      </c>
      <c r="G33" s="106"/>
      <c r="H33" s="106"/>
      <c r="I33" s="103" t="s">
        <v>12</v>
      </c>
      <c r="J33" s="106" t="s">
        <v>13</v>
      </c>
    </row>
    <row r="34" spans="1:10" ht="48" customHeight="1" thickBot="1">
      <c r="A34" s="41" t="s">
        <v>0</v>
      </c>
      <c r="B34" s="41" t="s">
        <v>1</v>
      </c>
      <c r="C34" s="22" t="s">
        <v>124</v>
      </c>
      <c r="D34" s="22" t="s">
        <v>2</v>
      </c>
      <c r="E34" s="2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3" t="s">
        <v>8</v>
      </c>
    </row>
    <row r="35" spans="1:10" ht="12.75">
      <c r="A35" s="48">
        <v>32321</v>
      </c>
      <c r="B35" s="49" t="s">
        <v>44</v>
      </c>
      <c r="C35" s="81"/>
      <c r="D35" s="18">
        <f aca="true" t="shared" si="1" ref="D35:D56">E35/125%</f>
        <v>1600</v>
      </c>
      <c r="E35" s="20">
        <v>2000</v>
      </c>
      <c r="F35" s="132" t="s">
        <v>126</v>
      </c>
      <c r="G35" s="106"/>
      <c r="H35" s="106"/>
      <c r="I35" s="103" t="s">
        <v>12</v>
      </c>
      <c r="J35" s="106" t="s">
        <v>13</v>
      </c>
    </row>
    <row r="36" spans="1:10" ht="22.5">
      <c r="A36" s="48">
        <v>32321</v>
      </c>
      <c r="B36" s="51" t="s">
        <v>134</v>
      </c>
      <c r="C36" s="83"/>
      <c r="D36" s="18">
        <f t="shared" si="1"/>
        <v>7200</v>
      </c>
      <c r="E36" s="20">
        <v>9000</v>
      </c>
      <c r="F36" s="136" t="s">
        <v>126</v>
      </c>
      <c r="G36" s="106" t="s">
        <v>30</v>
      </c>
      <c r="H36" s="106"/>
      <c r="I36" s="103" t="s">
        <v>12</v>
      </c>
      <c r="J36" s="106" t="s">
        <v>13</v>
      </c>
    </row>
    <row r="37" spans="1:10" ht="22.5">
      <c r="A37" s="48">
        <v>32321</v>
      </c>
      <c r="B37" s="51" t="s">
        <v>133</v>
      </c>
      <c r="C37" s="83"/>
      <c r="D37" s="18">
        <f t="shared" si="1"/>
        <v>9120</v>
      </c>
      <c r="E37" s="20">
        <v>11400</v>
      </c>
      <c r="F37" s="136" t="s">
        <v>126</v>
      </c>
      <c r="G37" s="106" t="s">
        <v>30</v>
      </c>
      <c r="H37" s="106"/>
      <c r="I37" s="103" t="s">
        <v>12</v>
      </c>
      <c r="J37" s="106" t="s">
        <v>13</v>
      </c>
    </row>
    <row r="38" spans="1:10" ht="22.5">
      <c r="A38" s="48">
        <v>32321</v>
      </c>
      <c r="B38" s="51" t="s">
        <v>45</v>
      </c>
      <c r="C38" s="83"/>
      <c r="D38" s="18">
        <f t="shared" si="1"/>
        <v>5600</v>
      </c>
      <c r="E38" s="20">
        <v>7000</v>
      </c>
      <c r="F38" s="114" t="s">
        <v>126</v>
      </c>
      <c r="G38" s="106"/>
      <c r="H38" s="106"/>
      <c r="I38" s="103" t="s">
        <v>12</v>
      </c>
      <c r="J38" s="106" t="s">
        <v>13</v>
      </c>
    </row>
    <row r="39" spans="1:10" ht="22.5">
      <c r="A39" s="48">
        <v>32321</v>
      </c>
      <c r="B39" s="51" t="s">
        <v>46</v>
      </c>
      <c r="C39" s="83"/>
      <c r="D39" s="18">
        <f t="shared" si="1"/>
        <v>2400</v>
      </c>
      <c r="E39" s="20">
        <v>3000</v>
      </c>
      <c r="F39" s="114" t="s">
        <v>126</v>
      </c>
      <c r="G39" s="106"/>
      <c r="H39" s="106"/>
      <c r="I39" s="103" t="s">
        <v>12</v>
      </c>
      <c r="J39" s="106" t="s">
        <v>13</v>
      </c>
    </row>
    <row r="40" spans="1:10" ht="12.75">
      <c r="A40" s="48">
        <v>32321</v>
      </c>
      <c r="B40" s="49" t="s">
        <v>47</v>
      </c>
      <c r="C40" s="81"/>
      <c r="D40" s="18">
        <f t="shared" si="1"/>
        <v>9280</v>
      </c>
      <c r="E40" s="20">
        <v>11600</v>
      </c>
      <c r="F40" s="132" t="s">
        <v>126</v>
      </c>
      <c r="G40" s="106"/>
      <c r="H40" s="122"/>
      <c r="I40" s="103" t="s">
        <v>12</v>
      </c>
      <c r="J40" s="106" t="s">
        <v>48</v>
      </c>
    </row>
    <row r="41" spans="1:10" ht="12.75">
      <c r="A41" s="48">
        <v>32321</v>
      </c>
      <c r="B41" s="52" t="s">
        <v>49</v>
      </c>
      <c r="C41" s="121"/>
      <c r="D41" s="18">
        <f t="shared" si="1"/>
        <v>43760</v>
      </c>
      <c r="E41" s="23">
        <v>54700</v>
      </c>
      <c r="F41" s="137" t="s">
        <v>126</v>
      </c>
      <c r="G41" s="106" t="s">
        <v>30</v>
      </c>
      <c r="H41" s="122" t="s">
        <v>50</v>
      </c>
      <c r="I41" s="106"/>
      <c r="J41" s="106" t="s">
        <v>48</v>
      </c>
    </row>
    <row r="42" spans="1:10" ht="12.75">
      <c r="A42" s="48">
        <v>32321</v>
      </c>
      <c r="B42" s="53" t="s">
        <v>51</v>
      </c>
      <c r="C42" s="84"/>
      <c r="D42" s="18">
        <f t="shared" si="1"/>
        <v>41680</v>
      </c>
      <c r="E42" s="23">
        <v>52100</v>
      </c>
      <c r="F42" s="137" t="s">
        <v>126</v>
      </c>
      <c r="G42" s="106" t="s">
        <v>30</v>
      </c>
      <c r="H42" s="122" t="s">
        <v>50</v>
      </c>
      <c r="I42" s="103"/>
      <c r="J42" s="106" t="s">
        <v>48</v>
      </c>
    </row>
    <row r="43" spans="1:10" ht="12.75">
      <c r="A43" s="48">
        <v>32322</v>
      </c>
      <c r="B43" s="49" t="s">
        <v>135</v>
      </c>
      <c r="C43" s="81"/>
      <c r="D43" s="18">
        <f t="shared" si="1"/>
        <v>18000</v>
      </c>
      <c r="E43" s="20">
        <v>22500</v>
      </c>
      <c r="F43" s="132" t="s">
        <v>126</v>
      </c>
      <c r="G43" s="106" t="s">
        <v>30</v>
      </c>
      <c r="H43" s="106"/>
      <c r="I43" s="103" t="s">
        <v>12</v>
      </c>
      <c r="J43" s="106" t="s">
        <v>13</v>
      </c>
    </row>
    <row r="44" spans="1:10" ht="22.5">
      <c r="A44" s="48">
        <v>32322</v>
      </c>
      <c r="B44" s="51" t="s">
        <v>52</v>
      </c>
      <c r="C44" s="83"/>
      <c r="D44" s="18">
        <f t="shared" si="1"/>
        <v>19600</v>
      </c>
      <c r="E44" s="20">
        <v>24500</v>
      </c>
      <c r="F44" s="114" t="s">
        <v>126</v>
      </c>
      <c r="G44" s="106"/>
      <c r="H44" s="106"/>
      <c r="I44" s="103" t="s">
        <v>12</v>
      </c>
      <c r="J44" s="106" t="s">
        <v>13</v>
      </c>
    </row>
    <row r="45" spans="1:10" ht="26.25" customHeight="1">
      <c r="A45" s="48">
        <v>32329</v>
      </c>
      <c r="B45" s="51" t="s">
        <v>53</v>
      </c>
      <c r="C45" s="83"/>
      <c r="D45" s="18">
        <f t="shared" si="1"/>
        <v>21600</v>
      </c>
      <c r="E45" s="20">
        <v>27000</v>
      </c>
      <c r="F45" s="114" t="s">
        <v>126</v>
      </c>
      <c r="G45" s="106"/>
      <c r="H45" s="106"/>
      <c r="I45" s="103" t="s">
        <v>12</v>
      </c>
      <c r="J45" s="106" t="s">
        <v>13</v>
      </c>
    </row>
    <row r="46" spans="1:10" ht="12.75">
      <c r="A46" s="48">
        <v>32332</v>
      </c>
      <c r="B46" s="49" t="s">
        <v>54</v>
      </c>
      <c r="C46" s="81"/>
      <c r="D46" s="18">
        <f t="shared" si="1"/>
        <v>400</v>
      </c>
      <c r="E46" s="18">
        <v>500</v>
      </c>
      <c r="F46" s="132" t="s">
        <v>126</v>
      </c>
      <c r="G46" s="106"/>
      <c r="H46" s="106"/>
      <c r="I46" s="103" t="s">
        <v>12</v>
      </c>
      <c r="J46" s="106" t="s">
        <v>13</v>
      </c>
    </row>
    <row r="47" spans="1:10" ht="12.75">
      <c r="A47" s="48">
        <v>32339</v>
      </c>
      <c r="B47" s="49" t="s">
        <v>55</v>
      </c>
      <c r="C47" s="81"/>
      <c r="D47" s="18">
        <f t="shared" si="1"/>
        <v>3200</v>
      </c>
      <c r="E47" s="18">
        <v>4000</v>
      </c>
      <c r="F47" s="132" t="s">
        <v>126</v>
      </c>
      <c r="G47" s="106"/>
      <c r="H47" s="106"/>
      <c r="I47" s="103" t="s">
        <v>12</v>
      </c>
      <c r="J47" s="106" t="s">
        <v>13</v>
      </c>
    </row>
    <row r="48" spans="1:10" ht="12.75">
      <c r="A48" s="48">
        <v>32341</v>
      </c>
      <c r="B48" s="49" t="s">
        <v>56</v>
      </c>
      <c r="C48" s="81"/>
      <c r="D48" s="18">
        <f>E48/110%</f>
        <v>42727.27272727272</v>
      </c>
      <c r="E48" s="18">
        <v>47000</v>
      </c>
      <c r="F48" s="132" t="s">
        <v>126</v>
      </c>
      <c r="G48" s="106"/>
      <c r="H48" s="106"/>
      <c r="I48" s="103" t="s">
        <v>12</v>
      </c>
      <c r="J48" s="106" t="s">
        <v>13</v>
      </c>
    </row>
    <row r="49" spans="1:10" ht="12.75">
      <c r="A49" s="48">
        <v>32342</v>
      </c>
      <c r="B49" s="49" t="s">
        <v>57</v>
      </c>
      <c r="C49" s="81"/>
      <c r="D49" s="18">
        <f t="shared" si="1"/>
        <v>38400</v>
      </c>
      <c r="E49" s="18">
        <v>48000</v>
      </c>
      <c r="F49" s="132" t="s">
        <v>126</v>
      </c>
      <c r="G49" s="106"/>
      <c r="H49" s="106"/>
      <c r="I49" s="103" t="s">
        <v>12</v>
      </c>
      <c r="J49" s="106" t="s">
        <v>13</v>
      </c>
    </row>
    <row r="50" spans="1:10" ht="12.75">
      <c r="A50" s="48">
        <v>32343</v>
      </c>
      <c r="B50" s="49" t="s">
        <v>58</v>
      </c>
      <c r="C50" s="81"/>
      <c r="D50" s="18">
        <f t="shared" si="1"/>
        <v>9600</v>
      </c>
      <c r="E50" s="18">
        <v>12000</v>
      </c>
      <c r="F50" s="132" t="s">
        <v>126</v>
      </c>
      <c r="G50" s="106"/>
      <c r="H50" s="106"/>
      <c r="I50" s="103" t="s">
        <v>12</v>
      </c>
      <c r="J50" s="106" t="s">
        <v>13</v>
      </c>
    </row>
    <row r="51" spans="1:10" ht="12.75">
      <c r="A51" s="48">
        <v>32344</v>
      </c>
      <c r="B51" s="49" t="s">
        <v>59</v>
      </c>
      <c r="C51" s="81"/>
      <c r="D51" s="18">
        <f t="shared" si="1"/>
        <v>21600</v>
      </c>
      <c r="E51" s="18">
        <v>27000</v>
      </c>
      <c r="F51" s="132" t="s">
        <v>126</v>
      </c>
      <c r="G51" s="106"/>
      <c r="H51" s="106"/>
      <c r="I51" s="103" t="s">
        <v>12</v>
      </c>
      <c r="J51" s="106" t="s">
        <v>13</v>
      </c>
    </row>
    <row r="52" spans="1:10" ht="12.75">
      <c r="A52" s="48">
        <v>32349</v>
      </c>
      <c r="B52" s="49" t="s">
        <v>60</v>
      </c>
      <c r="C52" s="81"/>
      <c r="D52" s="18">
        <f t="shared" si="1"/>
        <v>45600</v>
      </c>
      <c r="E52" s="18">
        <v>57000</v>
      </c>
      <c r="F52" s="132" t="s">
        <v>126</v>
      </c>
      <c r="G52" s="106"/>
      <c r="H52" s="106"/>
      <c r="I52" s="103" t="s">
        <v>12</v>
      </c>
      <c r="J52" s="106" t="s">
        <v>13</v>
      </c>
    </row>
    <row r="53" spans="1:10" ht="12.75">
      <c r="A53" s="48">
        <v>32353</v>
      </c>
      <c r="B53" s="49" t="s">
        <v>61</v>
      </c>
      <c r="C53" s="81"/>
      <c r="D53" s="18">
        <f t="shared" si="1"/>
        <v>800</v>
      </c>
      <c r="E53" s="18">
        <v>1000</v>
      </c>
      <c r="F53" s="132" t="s">
        <v>126</v>
      </c>
      <c r="G53" s="106"/>
      <c r="H53" s="106"/>
      <c r="I53" s="103" t="s">
        <v>12</v>
      </c>
      <c r="J53" s="106" t="s">
        <v>13</v>
      </c>
    </row>
    <row r="54" spans="1:10" ht="12.75">
      <c r="A54" s="48">
        <v>32354</v>
      </c>
      <c r="B54" s="49" t="s">
        <v>62</v>
      </c>
      <c r="C54" s="81"/>
      <c r="D54" s="18">
        <f t="shared" si="1"/>
        <v>240</v>
      </c>
      <c r="E54" s="18">
        <v>300</v>
      </c>
      <c r="F54" s="132" t="s">
        <v>126</v>
      </c>
      <c r="G54" s="106"/>
      <c r="H54" s="106"/>
      <c r="I54" s="103" t="s">
        <v>12</v>
      </c>
      <c r="J54" s="106" t="s">
        <v>13</v>
      </c>
    </row>
    <row r="55" spans="1:10" ht="12.75">
      <c r="A55" s="48">
        <v>32361</v>
      </c>
      <c r="B55" s="49" t="s">
        <v>63</v>
      </c>
      <c r="C55" s="81"/>
      <c r="D55" s="18">
        <f t="shared" si="1"/>
        <v>14640</v>
      </c>
      <c r="E55" s="18">
        <v>18300</v>
      </c>
      <c r="F55" s="132" t="s">
        <v>126</v>
      </c>
      <c r="G55" s="106"/>
      <c r="H55" s="106"/>
      <c r="I55" s="103" t="s">
        <v>12</v>
      </c>
      <c r="J55" s="106" t="s">
        <v>13</v>
      </c>
    </row>
    <row r="56" spans="1:10" ht="12.75">
      <c r="A56" s="48">
        <v>32363</v>
      </c>
      <c r="B56" s="49" t="s">
        <v>64</v>
      </c>
      <c r="C56" s="81"/>
      <c r="D56" s="18">
        <f t="shared" si="1"/>
        <v>6800</v>
      </c>
      <c r="E56" s="18">
        <v>8500</v>
      </c>
      <c r="F56" s="132" t="s">
        <v>126</v>
      </c>
      <c r="G56" s="106"/>
      <c r="H56" s="106"/>
      <c r="I56" s="103" t="s">
        <v>12</v>
      </c>
      <c r="J56" s="106" t="s">
        <v>13</v>
      </c>
    </row>
    <row r="57" spans="1:10" ht="12.75" hidden="1">
      <c r="A57" s="48">
        <v>32371</v>
      </c>
      <c r="B57" s="49" t="s">
        <v>65</v>
      </c>
      <c r="C57" s="85"/>
      <c r="D57" s="20">
        <v>0</v>
      </c>
      <c r="E57" s="18">
        <f>D57*90.6/100</f>
        <v>0</v>
      </c>
      <c r="F57" s="132" t="s">
        <v>126</v>
      </c>
      <c r="G57" s="106"/>
      <c r="H57" s="106"/>
      <c r="I57" s="103" t="s">
        <v>12</v>
      </c>
      <c r="J57" s="106" t="s">
        <v>13</v>
      </c>
    </row>
    <row r="58" spans="1:10" ht="12.75">
      <c r="A58" s="48">
        <v>32372</v>
      </c>
      <c r="B58" s="49" t="s">
        <v>66</v>
      </c>
      <c r="C58" s="85"/>
      <c r="D58" s="20">
        <f>E58</f>
        <v>16000</v>
      </c>
      <c r="E58" s="20">
        <v>16000</v>
      </c>
      <c r="F58" s="132" t="s">
        <v>126</v>
      </c>
      <c r="G58" s="106"/>
      <c r="H58" s="106"/>
      <c r="I58" s="103" t="s">
        <v>12</v>
      </c>
      <c r="J58" s="106" t="s">
        <v>13</v>
      </c>
    </row>
    <row r="59" spans="1:10" ht="12.75">
      <c r="A59" s="48">
        <v>32372</v>
      </c>
      <c r="B59" s="49" t="s">
        <v>138</v>
      </c>
      <c r="C59" s="85"/>
      <c r="D59" s="20">
        <f>E59</f>
        <v>50000</v>
      </c>
      <c r="E59" s="20">
        <v>50000</v>
      </c>
      <c r="F59" s="137" t="s">
        <v>126</v>
      </c>
      <c r="G59" s="106" t="s">
        <v>67</v>
      </c>
      <c r="H59" s="106"/>
      <c r="I59" s="103" t="s">
        <v>12</v>
      </c>
      <c r="J59" s="106" t="s">
        <v>13</v>
      </c>
    </row>
    <row r="60" spans="1:10" ht="12.75">
      <c r="A60" s="48">
        <v>32372</v>
      </c>
      <c r="B60" s="49" t="s">
        <v>137</v>
      </c>
      <c r="C60" s="85"/>
      <c r="D60" s="20">
        <f>E60</f>
        <v>43000</v>
      </c>
      <c r="E60" s="20">
        <v>43000</v>
      </c>
      <c r="F60" s="137" t="s">
        <v>126</v>
      </c>
      <c r="G60" s="106" t="s">
        <v>67</v>
      </c>
      <c r="H60" s="106"/>
      <c r="I60" s="103" t="s">
        <v>12</v>
      </c>
      <c r="J60" s="106" t="s">
        <v>13</v>
      </c>
    </row>
    <row r="61" spans="1:10" ht="12.75">
      <c r="A61" s="48">
        <v>32372</v>
      </c>
      <c r="B61" s="49" t="s">
        <v>136</v>
      </c>
      <c r="C61" s="85"/>
      <c r="D61" s="20">
        <v>16000</v>
      </c>
      <c r="E61" s="20">
        <v>16000</v>
      </c>
      <c r="F61" s="132" t="s">
        <v>126</v>
      </c>
      <c r="G61" s="106"/>
      <c r="H61" s="106"/>
      <c r="I61" s="103" t="s">
        <v>12</v>
      </c>
      <c r="J61" s="106" t="s">
        <v>13</v>
      </c>
    </row>
    <row r="62" spans="1:10" ht="12.75">
      <c r="A62" s="48">
        <v>32373</v>
      </c>
      <c r="B62" s="49" t="s">
        <v>68</v>
      </c>
      <c r="C62" s="85"/>
      <c r="D62" s="20">
        <f>E62/125%</f>
        <v>2400</v>
      </c>
      <c r="E62" s="20">
        <v>3000</v>
      </c>
      <c r="F62" s="132" t="s">
        <v>126</v>
      </c>
      <c r="G62" s="106"/>
      <c r="H62" s="106"/>
      <c r="I62" s="103" t="s">
        <v>12</v>
      </c>
      <c r="J62" s="106" t="s">
        <v>13</v>
      </c>
    </row>
    <row r="63" spans="1:10" ht="13.5" thickBot="1">
      <c r="A63" s="54"/>
      <c r="B63" s="55"/>
      <c r="C63" s="86"/>
      <c r="D63" s="24"/>
      <c r="E63" s="24"/>
      <c r="F63" s="6"/>
      <c r="G63" s="7"/>
      <c r="H63" s="7"/>
      <c r="I63" s="7"/>
      <c r="J63" s="7"/>
    </row>
    <row r="64" spans="1:10" ht="48" customHeight="1" thickBot="1">
      <c r="A64" s="41" t="s">
        <v>0</v>
      </c>
      <c r="B64" s="41" t="s">
        <v>1</v>
      </c>
      <c r="C64" s="22" t="s">
        <v>124</v>
      </c>
      <c r="D64" s="22" t="s">
        <v>2</v>
      </c>
      <c r="E64" s="22" t="s">
        <v>3</v>
      </c>
      <c r="F64" s="2" t="s">
        <v>4</v>
      </c>
      <c r="G64" s="2" t="s">
        <v>5</v>
      </c>
      <c r="H64" s="2" t="s">
        <v>6</v>
      </c>
      <c r="I64" s="2" t="s">
        <v>7</v>
      </c>
      <c r="J64" s="3" t="s">
        <v>8</v>
      </c>
    </row>
    <row r="65" spans="1:10" ht="12.75">
      <c r="A65" s="48">
        <v>32377</v>
      </c>
      <c r="B65" s="49" t="s">
        <v>69</v>
      </c>
      <c r="C65" s="85"/>
      <c r="D65" s="20">
        <f>E65/125%</f>
        <v>0</v>
      </c>
      <c r="E65" s="20">
        <v>0</v>
      </c>
      <c r="F65" s="104"/>
      <c r="G65" s="106"/>
      <c r="H65" s="106"/>
      <c r="I65" s="103" t="s">
        <v>12</v>
      </c>
      <c r="J65" s="106" t="s">
        <v>13</v>
      </c>
    </row>
    <row r="66" spans="1:10" ht="12.75">
      <c r="A66" s="48">
        <v>32379</v>
      </c>
      <c r="B66" s="49" t="s">
        <v>70</v>
      </c>
      <c r="C66" s="81"/>
      <c r="D66" s="18">
        <f aca="true" t="shared" si="2" ref="D66:D73">E66/125%</f>
        <v>800</v>
      </c>
      <c r="E66" s="20">
        <v>1000</v>
      </c>
      <c r="F66" s="132" t="s">
        <v>126</v>
      </c>
      <c r="G66" s="106"/>
      <c r="H66" s="106"/>
      <c r="I66" s="103" t="s">
        <v>12</v>
      </c>
      <c r="J66" s="106" t="s">
        <v>13</v>
      </c>
    </row>
    <row r="67" spans="1:10" ht="12.75">
      <c r="A67" s="48">
        <v>32381</v>
      </c>
      <c r="B67" s="49" t="s">
        <v>71</v>
      </c>
      <c r="C67" s="81"/>
      <c r="D67" s="18">
        <f t="shared" si="2"/>
        <v>8800</v>
      </c>
      <c r="E67" s="20">
        <v>11000</v>
      </c>
      <c r="F67" s="132" t="s">
        <v>126</v>
      </c>
      <c r="G67" s="106"/>
      <c r="H67" s="106"/>
      <c r="I67" s="103" t="s">
        <v>12</v>
      </c>
      <c r="J67" s="106" t="s">
        <v>13</v>
      </c>
    </row>
    <row r="68" spans="1:10" ht="12.75">
      <c r="A68" s="48">
        <v>32391</v>
      </c>
      <c r="B68" s="49" t="s">
        <v>72</v>
      </c>
      <c r="C68" s="81"/>
      <c r="D68" s="18">
        <f t="shared" si="2"/>
        <v>1200</v>
      </c>
      <c r="E68" s="20">
        <v>1500</v>
      </c>
      <c r="F68" s="132" t="s">
        <v>126</v>
      </c>
      <c r="G68" s="106"/>
      <c r="H68" s="106"/>
      <c r="I68" s="103" t="s">
        <v>12</v>
      </c>
      <c r="J68" s="106" t="s">
        <v>13</v>
      </c>
    </row>
    <row r="69" spans="1:10" ht="12.75">
      <c r="A69" s="48">
        <v>32392</v>
      </c>
      <c r="B69" s="49" t="s">
        <v>73</v>
      </c>
      <c r="C69" s="81"/>
      <c r="D69" s="18">
        <f t="shared" si="2"/>
        <v>240</v>
      </c>
      <c r="E69" s="20">
        <v>300</v>
      </c>
      <c r="F69" s="132" t="s">
        <v>126</v>
      </c>
      <c r="G69" s="106"/>
      <c r="H69" s="106"/>
      <c r="I69" s="103" t="s">
        <v>12</v>
      </c>
      <c r="J69" s="106" t="s">
        <v>13</v>
      </c>
    </row>
    <row r="70" spans="1:10" ht="12.75">
      <c r="A70" s="48">
        <v>32393</v>
      </c>
      <c r="B70" s="49" t="s">
        <v>74</v>
      </c>
      <c r="C70" s="81"/>
      <c r="D70" s="18">
        <f t="shared" si="2"/>
        <v>0</v>
      </c>
      <c r="E70" s="20">
        <v>0</v>
      </c>
      <c r="F70" s="132" t="s">
        <v>126</v>
      </c>
      <c r="G70" s="106"/>
      <c r="H70" s="106"/>
      <c r="I70" s="103" t="s">
        <v>12</v>
      </c>
      <c r="J70" s="106" t="s">
        <v>13</v>
      </c>
    </row>
    <row r="71" spans="1:10" ht="12.75">
      <c r="A71" s="48">
        <v>32395</v>
      </c>
      <c r="B71" s="49" t="s">
        <v>75</v>
      </c>
      <c r="C71" s="81"/>
      <c r="D71" s="18">
        <f t="shared" si="2"/>
        <v>2800</v>
      </c>
      <c r="E71" s="20">
        <v>3500</v>
      </c>
      <c r="F71" s="132" t="s">
        <v>126</v>
      </c>
      <c r="G71" s="106"/>
      <c r="H71" s="106"/>
      <c r="I71" s="103" t="s">
        <v>12</v>
      </c>
      <c r="J71" s="106" t="s">
        <v>13</v>
      </c>
    </row>
    <row r="72" spans="1:10" ht="12.75">
      <c r="A72" s="48">
        <v>32396</v>
      </c>
      <c r="B72" s="49" t="s">
        <v>76</v>
      </c>
      <c r="C72" s="81"/>
      <c r="D72" s="18">
        <f t="shared" si="2"/>
        <v>800</v>
      </c>
      <c r="E72" s="20">
        <v>1000</v>
      </c>
      <c r="F72" s="132" t="s">
        <v>126</v>
      </c>
      <c r="G72" s="106"/>
      <c r="H72" s="106"/>
      <c r="I72" s="103" t="s">
        <v>12</v>
      </c>
      <c r="J72" s="106" t="s">
        <v>13</v>
      </c>
    </row>
    <row r="73" spans="1:10" ht="12.75">
      <c r="A73" s="48">
        <v>32399</v>
      </c>
      <c r="B73" s="49" t="s">
        <v>77</v>
      </c>
      <c r="C73" s="81"/>
      <c r="D73" s="18">
        <f t="shared" si="2"/>
        <v>800</v>
      </c>
      <c r="E73" s="20">
        <v>1000</v>
      </c>
      <c r="F73" s="132" t="s">
        <v>126</v>
      </c>
      <c r="G73" s="106"/>
      <c r="H73" s="106"/>
      <c r="I73" s="103" t="s">
        <v>12</v>
      </c>
      <c r="J73" s="106" t="s">
        <v>13</v>
      </c>
    </row>
    <row r="74" spans="1:10" s="8" customFormat="1" ht="12.75">
      <c r="A74" s="44">
        <v>324</v>
      </c>
      <c r="B74" s="50" t="s">
        <v>78</v>
      </c>
      <c r="C74" s="82"/>
      <c r="D74" s="21">
        <f>D75</f>
        <v>1500</v>
      </c>
      <c r="E74" s="21">
        <f>E75</f>
        <v>1500</v>
      </c>
      <c r="F74" s="133"/>
      <c r="G74" s="102"/>
      <c r="H74" s="102"/>
      <c r="I74" s="110"/>
      <c r="J74" s="102"/>
    </row>
    <row r="75" spans="1:10" ht="12.75">
      <c r="A75" s="46">
        <v>32411</v>
      </c>
      <c r="B75" s="47" t="s">
        <v>79</v>
      </c>
      <c r="C75" s="81"/>
      <c r="D75" s="20">
        <v>1500</v>
      </c>
      <c r="E75" s="20">
        <v>1500</v>
      </c>
      <c r="F75" s="132" t="s">
        <v>126</v>
      </c>
      <c r="G75" s="106"/>
      <c r="H75" s="106"/>
      <c r="I75" s="103" t="s">
        <v>12</v>
      </c>
      <c r="J75" s="106" t="s">
        <v>13</v>
      </c>
    </row>
    <row r="76" spans="1:10" ht="12.75">
      <c r="A76" s="44">
        <v>329</v>
      </c>
      <c r="B76" s="50" t="s">
        <v>80</v>
      </c>
      <c r="C76" s="82"/>
      <c r="D76" s="21">
        <f>SUM(D77:D84)</f>
        <v>35500</v>
      </c>
      <c r="E76" s="21">
        <f>SUM(E77:E84)</f>
        <v>37800</v>
      </c>
      <c r="F76" s="134"/>
      <c r="G76" s="102"/>
      <c r="H76" s="102"/>
      <c r="I76" s="102"/>
      <c r="J76" s="102"/>
    </row>
    <row r="77" spans="1:10" ht="12.75">
      <c r="A77" s="48">
        <v>32922</v>
      </c>
      <c r="B77" s="56" t="s">
        <v>81</v>
      </c>
      <c r="C77" s="87"/>
      <c r="D77" s="20">
        <v>25000</v>
      </c>
      <c r="E77" s="20">
        <v>25000</v>
      </c>
      <c r="F77" s="132" t="s">
        <v>126</v>
      </c>
      <c r="G77" s="106"/>
      <c r="H77" s="106"/>
      <c r="I77" s="103" t="s">
        <v>12</v>
      </c>
      <c r="J77" s="106" t="s">
        <v>13</v>
      </c>
    </row>
    <row r="78" spans="1:10" ht="12.75">
      <c r="A78" s="48">
        <v>32931</v>
      </c>
      <c r="B78" s="49" t="s">
        <v>82</v>
      </c>
      <c r="C78" s="85"/>
      <c r="D78" s="20">
        <f>E78/125%</f>
        <v>6800</v>
      </c>
      <c r="E78" s="20">
        <v>8500</v>
      </c>
      <c r="F78" s="132" t="s">
        <v>126</v>
      </c>
      <c r="G78" s="106"/>
      <c r="H78" s="106"/>
      <c r="I78" s="103" t="s">
        <v>12</v>
      </c>
      <c r="J78" s="106" t="s">
        <v>21</v>
      </c>
    </row>
    <row r="79" spans="1:10" ht="12.75">
      <c r="A79" s="48">
        <v>32941</v>
      </c>
      <c r="B79" s="49" t="s">
        <v>83</v>
      </c>
      <c r="C79" s="85"/>
      <c r="D79" s="20">
        <v>200</v>
      </c>
      <c r="E79" s="20">
        <v>200</v>
      </c>
      <c r="F79" s="132" t="s">
        <v>126</v>
      </c>
      <c r="G79" s="106"/>
      <c r="H79" s="106"/>
      <c r="I79" s="103" t="s">
        <v>12</v>
      </c>
      <c r="J79" s="106" t="s">
        <v>13</v>
      </c>
    </row>
    <row r="80" spans="1:10" ht="12.75">
      <c r="A80" s="48">
        <v>32951</v>
      </c>
      <c r="B80" s="49" t="s">
        <v>84</v>
      </c>
      <c r="C80" s="85"/>
      <c r="D80" s="20">
        <v>100</v>
      </c>
      <c r="E80" s="20">
        <v>100</v>
      </c>
      <c r="F80" s="132" t="s">
        <v>126</v>
      </c>
      <c r="G80" s="106"/>
      <c r="H80" s="106"/>
      <c r="I80" s="103" t="s">
        <v>12</v>
      </c>
      <c r="J80" s="106" t="s">
        <v>13</v>
      </c>
    </row>
    <row r="81" spans="1:10" ht="12.75">
      <c r="A81" s="48">
        <v>32952</v>
      </c>
      <c r="B81" s="49" t="s">
        <v>85</v>
      </c>
      <c r="C81" s="85"/>
      <c r="D81" s="20">
        <v>300</v>
      </c>
      <c r="E81" s="20">
        <v>300</v>
      </c>
      <c r="F81" s="132" t="s">
        <v>126</v>
      </c>
      <c r="G81" s="106"/>
      <c r="H81" s="106"/>
      <c r="I81" s="103" t="s">
        <v>12</v>
      </c>
      <c r="J81" s="106" t="s">
        <v>13</v>
      </c>
    </row>
    <row r="82" spans="1:10" ht="12.75">
      <c r="A82" s="48">
        <v>32953</v>
      </c>
      <c r="B82" s="49" t="s">
        <v>86</v>
      </c>
      <c r="C82" s="85"/>
      <c r="D82" s="20">
        <v>700</v>
      </c>
      <c r="E82" s="20">
        <v>700</v>
      </c>
      <c r="F82" s="132" t="s">
        <v>126</v>
      </c>
      <c r="G82" s="106"/>
      <c r="H82" s="106"/>
      <c r="I82" s="103" t="s">
        <v>12</v>
      </c>
      <c r="J82" s="106" t="s">
        <v>13</v>
      </c>
    </row>
    <row r="83" spans="1:10" ht="12.75">
      <c r="A83" s="48">
        <v>32991</v>
      </c>
      <c r="B83" s="49" t="s">
        <v>87</v>
      </c>
      <c r="C83" s="85"/>
      <c r="D83" s="20">
        <f>E83/125%</f>
        <v>2400</v>
      </c>
      <c r="E83" s="20">
        <v>3000</v>
      </c>
      <c r="F83" s="132" t="s">
        <v>126</v>
      </c>
      <c r="G83" s="106"/>
      <c r="H83" s="106"/>
      <c r="I83" s="103" t="s">
        <v>12</v>
      </c>
      <c r="J83" s="106" t="s">
        <v>21</v>
      </c>
    </row>
    <row r="84" spans="1:10" ht="12.75">
      <c r="A84" s="48">
        <v>32999</v>
      </c>
      <c r="B84" s="49" t="s">
        <v>80</v>
      </c>
      <c r="C84" s="85"/>
      <c r="D84" s="20">
        <f>E84/123%</f>
        <v>0</v>
      </c>
      <c r="E84" s="20">
        <v>0</v>
      </c>
      <c r="F84" s="132"/>
      <c r="G84" s="106"/>
      <c r="H84" s="106"/>
      <c r="I84" s="103" t="s">
        <v>12</v>
      </c>
      <c r="J84" s="106" t="s">
        <v>21</v>
      </c>
    </row>
    <row r="85" spans="1:10" ht="12.75">
      <c r="A85" s="44">
        <v>34</v>
      </c>
      <c r="B85" s="50" t="s">
        <v>88</v>
      </c>
      <c r="C85" s="82"/>
      <c r="D85" s="21">
        <f>D86</f>
        <v>8500</v>
      </c>
      <c r="E85" s="21">
        <f>E86</f>
        <v>8500</v>
      </c>
      <c r="F85" s="134"/>
      <c r="G85" s="102"/>
      <c r="H85" s="102"/>
      <c r="I85" s="102"/>
      <c r="J85" s="102"/>
    </row>
    <row r="86" spans="1:10" ht="12.75">
      <c r="A86" s="44">
        <v>343</v>
      </c>
      <c r="B86" s="50" t="s">
        <v>89</v>
      </c>
      <c r="C86" s="82"/>
      <c r="D86" s="21">
        <f>SUM(D87:D90)</f>
        <v>8500</v>
      </c>
      <c r="E86" s="21">
        <f>SUM(E87:E90)</f>
        <v>8500</v>
      </c>
      <c r="F86" s="134"/>
      <c r="G86" s="102"/>
      <c r="H86" s="102"/>
      <c r="I86" s="102"/>
      <c r="J86" s="102"/>
    </row>
    <row r="87" spans="1:10" ht="12.75" hidden="1">
      <c r="A87" s="48">
        <v>34311</v>
      </c>
      <c r="B87" s="49" t="s">
        <v>90</v>
      </c>
      <c r="C87" s="85"/>
      <c r="D87" s="19">
        <v>0</v>
      </c>
      <c r="E87" s="20">
        <v>0</v>
      </c>
      <c r="F87" s="135"/>
      <c r="G87" s="106"/>
      <c r="H87" s="106"/>
      <c r="I87" s="106"/>
      <c r="J87" s="106"/>
    </row>
    <row r="88" spans="1:10" ht="12.75">
      <c r="A88" s="48">
        <v>34312</v>
      </c>
      <c r="B88" s="49" t="s">
        <v>91</v>
      </c>
      <c r="C88" s="85"/>
      <c r="D88" s="20">
        <v>8500</v>
      </c>
      <c r="E88" s="20">
        <v>8500</v>
      </c>
      <c r="F88" s="132" t="s">
        <v>126</v>
      </c>
      <c r="G88" s="106"/>
      <c r="H88" s="106"/>
      <c r="I88" s="103" t="s">
        <v>12</v>
      </c>
      <c r="J88" s="106" t="s">
        <v>13</v>
      </c>
    </row>
    <row r="89" spans="1:10" ht="12.75" hidden="1">
      <c r="A89" s="48">
        <v>34332</v>
      </c>
      <c r="B89" s="49" t="s">
        <v>92</v>
      </c>
      <c r="C89" s="85"/>
      <c r="D89" s="19">
        <v>0</v>
      </c>
      <c r="E89" s="20">
        <v>0</v>
      </c>
      <c r="F89" s="105"/>
      <c r="G89" s="106"/>
      <c r="H89" s="106"/>
      <c r="I89" s="106"/>
      <c r="J89" s="106"/>
    </row>
    <row r="90" spans="1:10" ht="12.75" hidden="1">
      <c r="A90" s="48">
        <v>34333</v>
      </c>
      <c r="B90" s="49" t="s">
        <v>93</v>
      </c>
      <c r="C90" s="85"/>
      <c r="D90" s="19">
        <v>0</v>
      </c>
      <c r="E90" s="20">
        <v>0</v>
      </c>
      <c r="F90" s="105"/>
      <c r="G90" s="106"/>
      <c r="H90" s="106"/>
      <c r="I90" s="106"/>
      <c r="J90" s="106"/>
    </row>
    <row r="91" spans="1:10" s="8" customFormat="1" ht="12.75">
      <c r="A91" s="44">
        <v>37</v>
      </c>
      <c r="B91" s="50" t="s">
        <v>94</v>
      </c>
      <c r="C91" s="82"/>
      <c r="D91" s="21">
        <f>D92</f>
        <v>172000</v>
      </c>
      <c r="E91" s="21">
        <f>E92</f>
        <v>215000</v>
      </c>
      <c r="F91" s="107"/>
      <c r="G91" s="102"/>
      <c r="H91" s="102"/>
      <c r="I91" s="102"/>
      <c r="J91" s="102"/>
    </row>
    <row r="92" spans="1:10" ht="12.75">
      <c r="A92" s="44">
        <v>372</v>
      </c>
      <c r="B92" s="50" t="s">
        <v>95</v>
      </c>
      <c r="C92" s="82"/>
      <c r="D92" s="21">
        <f>D93+D95</f>
        <v>172000</v>
      </c>
      <c r="E92" s="21">
        <f>E93+E95</f>
        <v>215000</v>
      </c>
      <c r="F92" s="105"/>
      <c r="G92" s="106"/>
      <c r="H92" s="106"/>
      <c r="I92" s="106"/>
      <c r="J92" s="106"/>
    </row>
    <row r="93" spans="1:10" ht="22.5">
      <c r="A93" s="57">
        <v>37224</v>
      </c>
      <c r="B93" s="124" t="s">
        <v>130</v>
      </c>
      <c r="C93" s="88"/>
      <c r="D93" s="20">
        <f>E93/125%</f>
        <v>160000</v>
      </c>
      <c r="E93" s="20">
        <v>200000</v>
      </c>
      <c r="F93" s="106"/>
      <c r="G93" s="106"/>
      <c r="H93" s="106"/>
      <c r="I93" s="103" t="s">
        <v>12</v>
      </c>
      <c r="J93" s="106" t="s">
        <v>13</v>
      </c>
    </row>
    <row r="94" spans="1:10" ht="22.5">
      <c r="A94" s="57">
        <v>37224</v>
      </c>
      <c r="B94" s="124" t="s">
        <v>131</v>
      </c>
      <c r="C94" s="88"/>
      <c r="D94" s="20">
        <f>E94/125%</f>
        <v>334480</v>
      </c>
      <c r="E94" s="20">
        <v>418100</v>
      </c>
      <c r="F94" s="106" t="s">
        <v>126</v>
      </c>
      <c r="G94" s="106" t="s">
        <v>67</v>
      </c>
      <c r="H94" s="106"/>
      <c r="I94" s="103" t="s">
        <v>12</v>
      </c>
      <c r="J94" s="106" t="s">
        <v>13</v>
      </c>
    </row>
    <row r="95" spans="1:10" ht="12.75">
      <c r="A95" s="59">
        <v>37224</v>
      </c>
      <c r="B95" s="58" t="s">
        <v>132</v>
      </c>
      <c r="C95" s="88"/>
      <c r="D95" s="20">
        <f>E95/125%</f>
        <v>12000</v>
      </c>
      <c r="E95" s="20">
        <v>15000</v>
      </c>
      <c r="F95" s="142"/>
      <c r="G95" s="106"/>
      <c r="H95" s="106"/>
      <c r="I95" s="103" t="s">
        <v>12</v>
      </c>
      <c r="J95" s="106" t="s">
        <v>13</v>
      </c>
    </row>
    <row r="96" spans="1:10" ht="12.75" hidden="1">
      <c r="A96" s="44">
        <v>38</v>
      </c>
      <c r="B96" s="50" t="s">
        <v>97</v>
      </c>
      <c r="C96" s="82"/>
      <c r="D96" s="21">
        <f>D97</f>
        <v>0</v>
      </c>
      <c r="E96" s="21">
        <f>E97</f>
        <v>0</v>
      </c>
      <c r="F96" s="5"/>
      <c r="G96" s="4"/>
      <c r="H96" s="4"/>
      <c r="I96" s="4"/>
      <c r="J96" s="4"/>
    </row>
    <row r="97" spans="1:10" ht="12.75" hidden="1">
      <c r="A97" s="44">
        <v>383</v>
      </c>
      <c r="B97" s="50" t="s">
        <v>98</v>
      </c>
      <c r="C97" s="82"/>
      <c r="D97" s="21">
        <f>D98</f>
        <v>0</v>
      </c>
      <c r="E97" s="21">
        <f>E98</f>
        <v>0</v>
      </c>
      <c r="F97" s="5"/>
      <c r="G97" s="4"/>
      <c r="H97" s="4"/>
      <c r="I97" s="4"/>
      <c r="J97" s="4"/>
    </row>
    <row r="98" spans="1:10" ht="12.75" hidden="1">
      <c r="A98" s="60">
        <v>38319</v>
      </c>
      <c r="B98" s="61" t="s">
        <v>99</v>
      </c>
      <c r="C98" s="89"/>
      <c r="D98" s="25">
        <v>0</v>
      </c>
      <c r="E98" s="26">
        <v>0</v>
      </c>
      <c r="F98" s="9"/>
      <c r="G98" s="10"/>
      <c r="H98" s="10"/>
      <c r="I98" s="10"/>
      <c r="J98" s="10"/>
    </row>
    <row r="99" spans="1:10" ht="12.75" hidden="1">
      <c r="A99" s="60"/>
      <c r="B99" s="61"/>
      <c r="C99" s="89"/>
      <c r="D99" s="25"/>
      <c r="E99" s="26"/>
      <c r="F99" s="9"/>
      <c r="G99" s="10"/>
      <c r="H99" s="10"/>
      <c r="I99" s="10"/>
      <c r="J99" s="10"/>
    </row>
    <row r="100" spans="1:10" ht="12.75" hidden="1">
      <c r="A100" s="60"/>
      <c r="B100" s="61"/>
      <c r="C100" s="89"/>
      <c r="D100" s="25"/>
      <c r="E100" s="26"/>
      <c r="F100" s="9"/>
      <c r="G100" s="10"/>
      <c r="H100" s="10"/>
      <c r="I100" s="10"/>
      <c r="J100" s="10"/>
    </row>
    <row r="101" spans="1:10" ht="12.75" hidden="1">
      <c r="A101" s="60"/>
      <c r="B101" s="61"/>
      <c r="C101" s="89"/>
      <c r="D101" s="25"/>
      <c r="E101" s="26"/>
      <c r="F101" s="9"/>
      <c r="G101" s="10"/>
      <c r="H101" s="10"/>
      <c r="I101" s="10"/>
      <c r="J101" s="10"/>
    </row>
    <row r="102" spans="1:10" ht="13.5" thickBot="1">
      <c r="A102" s="62"/>
      <c r="B102" s="63" t="s">
        <v>100</v>
      </c>
      <c r="C102" s="90"/>
      <c r="D102" s="27">
        <f>D96+D85+D4+D91</f>
        <v>1786652.727272727</v>
      </c>
      <c r="E102" s="27">
        <f>E96+E85+E4+E91</f>
        <v>2183400</v>
      </c>
      <c r="F102" s="11"/>
      <c r="G102" s="12"/>
      <c r="H102" s="12"/>
      <c r="I102" s="12"/>
      <c r="J102" s="12"/>
    </row>
    <row r="103" spans="1:5" ht="12.75">
      <c r="A103" s="64"/>
      <c r="B103" s="64"/>
      <c r="C103" s="28"/>
      <c r="D103" s="28"/>
      <c r="E103" s="28"/>
    </row>
    <row r="104" spans="1:5" ht="12.75">
      <c r="A104" s="64"/>
      <c r="B104" s="64"/>
      <c r="C104" s="28"/>
      <c r="D104" s="28"/>
      <c r="E104" s="28"/>
    </row>
    <row r="105" spans="1:5" ht="12.75">
      <c r="A105" s="64"/>
      <c r="B105" s="64"/>
      <c r="C105" s="28"/>
      <c r="D105" s="28"/>
      <c r="E105" s="28"/>
    </row>
    <row r="106" spans="1:5" ht="12.75">
      <c r="A106" s="64"/>
      <c r="B106" s="64"/>
      <c r="C106" s="28"/>
      <c r="D106" s="28"/>
      <c r="E106" s="28"/>
    </row>
    <row r="107" spans="1:5" ht="13.5" thickBot="1">
      <c r="A107" s="64"/>
      <c r="B107" s="64"/>
      <c r="C107" s="28"/>
      <c r="D107" s="28"/>
      <c r="E107" s="28"/>
    </row>
    <row r="108" spans="1:10" ht="48" customHeight="1" thickBot="1">
      <c r="A108" s="41" t="s">
        <v>0</v>
      </c>
      <c r="B108" s="41" t="s">
        <v>1</v>
      </c>
      <c r="C108" s="22" t="s">
        <v>124</v>
      </c>
      <c r="D108" s="22" t="s">
        <v>2</v>
      </c>
      <c r="E108" s="22" t="s">
        <v>3</v>
      </c>
      <c r="F108" s="2" t="s">
        <v>4</v>
      </c>
      <c r="G108" s="2" t="s">
        <v>5</v>
      </c>
      <c r="H108" s="2" t="s">
        <v>6</v>
      </c>
      <c r="I108" s="2" t="s">
        <v>7</v>
      </c>
      <c r="J108" s="3" t="s">
        <v>8</v>
      </c>
    </row>
    <row r="109" spans="1:10" ht="12.75">
      <c r="A109" s="44">
        <v>42</v>
      </c>
      <c r="B109" s="45" t="s">
        <v>101</v>
      </c>
      <c r="C109" s="91"/>
      <c r="D109" s="29">
        <f>D110+D113+D121</f>
        <v>102152.38095238095</v>
      </c>
      <c r="E109" s="29">
        <f>E110+E113+E121</f>
        <v>126300</v>
      </c>
      <c r="F109" s="111"/>
      <c r="G109" s="108"/>
      <c r="H109" s="108"/>
      <c r="I109" s="108"/>
      <c r="J109" s="108"/>
    </row>
    <row r="110" spans="1:10" ht="12.75">
      <c r="A110" s="65">
        <v>421</v>
      </c>
      <c r="B110" s="66" t="s">
        <v>102</v>
      </c>
      <c r="C110" s="82"/>
      <c r="D110" s="17">
        <f>SUM(D111:D112)</f>
        <v>56000</v>
      </c>
      <c r="E110" s="17">
        <f>SUM(E111:E112)</f>
        <v>70000</v>
      </c>
      <c r="F110" s="112"/>
      <c r="G110" s="109"/>
      <c r="H110" s="109"/>
      <c r="I110" s="109"/>
      <c r="J110" s="109"/>
    </row>
    <row r="111" spans="1:10" ht="22.5" customHeight="1" hidden="1">
      <c r="A111" s="48">
        <v>42123</v>
      </c>
      <c r="B111" s="51" t="s">
        <v>103</v>
      </c>
      <c r="C111" s="92"/>
      <c r="D111" s="30"/>
      <c r="E111" s="31">
        <v>0</v>
      </c>
      <c r="F111" s="112"/>
      <c r="G111" s="109"/>
      <c r="H111" s="109"/>
      <c r="I111" s="109"/>
      <c r="J111" s="109"/>
    </row>
    <row r="112" spans="1:10" ht="33.75">
      <c r="A112" s="48">
        <v>42123</v>
      </c>
      <c r="B112" s="51" t="s">
        <v>104</v>
      </c>
      <c r="C112" s="92"/>
      <c r="D112" s="30">
        <f>E112/125%</f>
        <v>56000</v>
      </c>
      <c r="E112" s="20">
        <v>70000</v>
      </c>
      <c r="F112" s="131" t="s">
        <v>129</v>
      </c>
      <c r="G112" s="129" t="s">
        <v>30</v>
      </c>
      <c r="H112" s="123" t="s">
        <v>105</v>
      </c>
      <c r="I112" s="113"/>
      <c r="J112" s="114" t="s">
        <v>13</v>
      </c>
    </row>
    <row r="113" spans="1:10" ht="12.75">
      <c r="A113" s="67">
        <v>422</v>
      </c>
      <c r="B113" s="68" t="s">
        <v>106</v>
      </c>
      <c r="C113" s="93"/>
      <c r="D113" s="32">
        <f>SUM(D114:D120)</f>
        <v>39200</v>
      </c>
      <c r="E113" s="32">
        <f>SUM(E114:E120)</f>
        <v>49000</v>
      </c>
      <c r="F113" s="119"/>
      <c r="G113" s="119"/>
      <c r="H113" s="119"/>
      <c r="I113" s="115"/>
      <c r="J113" s="115"/>
    </row>
    <row r="114" spans="1:10" ht="12.75">
      <c r="A114" s="48">
        <v>42211</v>
      </c>
      <c r="B114" s="49" t="s">
        <v>107</v>
      </c>
      <c r="C114" s="86"/>
      <c r="D114" s="30">
        <f>E114/125%</f>
        <v>16000</v>
      </c>
      <c r="E114" s="20">
        <v>20000</v>
      </c>
      <c r="F114" s="130" t="s">
        <v>126</v>
      </c>
      <c r="G114" s="106"/>
      <c r="H114" s="106"/>
      <c r="I114" s="103" t="s">
        <v>12</v>
      </c>
      <c r="J114" s="106" t="s">
        <v>21</v>
      </c>
    </row>
    <row r="115" spans="1:10" ht="27.75" customHeight="1">
      <c r="A115" s="48">
        <v>42212</v>
      </c>
      <c r="B115" s="51" t="s">
        <v>108</v>
      </c>
      <c r="C115" s="94"/>
      <c r="D115" s="33">
        <f>E115/125%</f>
        <v>8000</v>
      </c>
      <c r="E115" s="20">
        <v>10000</v>
      </c>
      <c r="F115" s="130" t="s">
        <v>126</v>
      </c>
      <c r="G115" s="106"/>
      <c r="H115" s="106"/>
      <c r="I115" s="103" t="s">
        <v>12</v>
      </c>
      <c r="J115" s="106" t="s">
        <v>21</v>
      </c>
    </row>
    <row r="116" spans="1:10" ht="12.75" customHeight="1" hidden="1">
      <c r="A116" s="48">
        <v>42221</v>
      </c>
      <c r="B116" s="49" t="s">
        <v>109</v>
      </c>
      <c r="C116" s="86"/>
      <c r="D116" s="34">
        <f>E116/125%</f>
        <v>0</v>
      </c>
      <c r="E116" s="20"/>
      <c r="F116" s="130" t="s">
        <v>126</v>
      </c>
      <c r="G116" s="106"/>
      <c r="H116" s="106"/>
      <c r="I116" s="103" t="s">
        <v>12</v>
      </c>
      <c r="J116" s="106" t="s">
        <v>21</v>
      </c>
    </row>
    <row r="117" spans="1:10" ht="12.75" customHeight="1" hidden="1">
      <c r="A117" s="48">
        <v>42223</v>
      </c>
      <c r="B117" s="49" t="s">
        <v>110</v>
      </c>
      <c r="C117" s="86"/>
      <c r="D117" s="34">
        <f>E117/125%</f>
        <v>0</v>
      </c>
      <c r="E117" s="20"/>
      <c r="F117" s="130" t="s">
        <v>126</v>
      </c>
      <c r="G117" s="106"/>
      <c r="H117" s="106"/>
      <c r="I117" s="103" t="s">
        <v>12</v>
      </c>
      <c r="J117" s="106" t="s">
        <v>21</v>
      </c>
    </row>
    <row r="118" spans="1:10" ht="12.75">
      <c r="A118" s="48">
        <v>42231</v>
      </c>
      <c r="B118" s="49" t="s">
        <v>111</v>
      </c>
      <c r="C118" s="81"/>
      <c r="D118" s="35">
        <f>E118/125%</f>
        <v>15200</v>
      </c>
      <c r="E118" s="20">
        <v>19000</v>
      </c>
      <c r="F118" s="130" t="s">
        <v>126</v>
      </c>
      <c r="G118" s="106"/>
      <c r="H118" s="106"/>
      <c r="I118" s="103" t="s">
        <v>12</v>
      </c>
      <c r="J118" s="106" t="s">
        <v>21</v>
      </c>
    </row>
    <row r="119" spans="1:10" ht="22.5" hidden="1">
      <c r="A119" s="48">
        <v>42239</v>
      </c>
      <c r="B119" s="51" t="s">
        <v>112</v>
      </c>
      <c r="C119" s="94"/>
      <c r="D119" s="33">
        <f>E119/123%</f>
        <v>0</v>
      </c>
      <c r="E119" s="20">
        <v>0</v>
      </c>
      <c r="F119" s="106"/>
      <c r="G119" s="102" t="s">
        <v>96</v>
      </c>
      <c r="H119" s="102" t="s">
        <v>113</v>
      </c>
      <c r="I119" s="105"/>
      <c r="J119" s="105"/>
    </row>
    <row r="120" spans="1:10" ht="12.75">
      <c r="A120" s="48">
        <v>42251</v>
      </c>
      <c r="B120" s="49" t="s">
        <v>114</v>
      </c>
      <c r="C120" s="86"/>
      <c r="D120" s="34">
        <f>E120/123%</f>
        <v>0</v>
      </c>
      <c r="E120" s="20">
        <v>0</v>
      </c>
      <c r="F120" s="130"/>
      <c r="G120" s="106"/>
      <c r="H120" s="106"/>
      <c r="I120" s="103" t="s">
        <v>12</v>
      </c>
      <c r="J120" s="106" t="s">
        <v>21</v>
      </c>
    </row>
    <row r="121" spans="1:10" ht="12.75">
      <c r="A121" s="69">
        <v>424</v>
      </c>
      <c r="B121" s="70" t="s">
        <v>115</v>
      </c>
      <c r="C121" s="95"/>
      <c r="D121" s="36">
        <f>D122</f>
        <v>6952.380952380952</v>
      </c>
      <c r="E121" s="36">
        <f>E122</f>
        <v>7300</v>
      </c>
      <c r="F121" s="120"/>
      <c r="G121" s="120"/>
      <c r="H121" s="120"/>
      <c r="I121" s="115"/>
      <c r="J121" s="116"/>
    </row>
    <row r="122" spans="1:10" ht="12.75">
      <c r="A122" s="71">
        <v>42411</v>
      </c>
      <c r="B122" s="72" t="s">
        <v>115</v>
      </c>
      <c r="C122" s="96"/>
      <c r="D122" s="33">
        <f>E122/105%</f>
        <v>6952.380952380952</v>
      </c>
      <c r="E122" s="26">
        <v>7300</v>
      </c>
      <c r="F122" s="130" t="s">
        <v>126</v>
      </c>
      <c r="G122" s="106"/>
      <c r="H122" s="106"/>
      <c r="I122" s="103" t="s">
        <v>12</v>
      </c>
      <c r="J122" s="106" t="s">
        <v>21</v>
      </c>
    </row>
    <row r="123" spans="1:10" ht="12.75">
      <c r="A123" s="73">
        <v>45</v>
      </c>
      <c r="B123" s="74" t="s">
        <v>116</v>
      </c>
      <c r="C123" s="97"/>
      <c r="D123" s="37">
        <f>D124</f>
        <v>3696000</v>
      </c>
      <c r="E123" s="37">
        <f>E124</f>
        <v>4620000</v>
      </c>
      <c r="F123" s="108"/>
      <c r="G123" s="108"/>
      <c r="H123" s="108"/>
      <c r="I123" s="108"/>
      <c r="J123" s="108"/>
    </row>
    <row r="124" spans="1:10" ht="12.75">
      <c r="A124" s="73">
        <v>451</v>
      </c>
      <c r="B124" s="74" t="s">
        <v>117</v>
      </c>
      <c r="C124" s="97"/>
      <c r="D124" s="37">
        <f>SUM(D125:D128)</f>
        <v>3696000</v>
      </c>
      <c r="E124" s="37">
        <f>SUM(E125:E128)</f>
        <v>4620000</v>
      </c>
      <c r="F124" s="109"/>
      <c r="G124" s="109"/>
      <c r="H124" s="109"/>
      <c r="I124" s="109"/>
      <c r="J124" s="109"/>
    </row>
    <row r="125" spans="1:10" ht="12.75">
      <c r="A125" s="75">
        <v>45111</v>
      </c>
      <c r="B125" s="51" t="s">
        <v>139</v>
      </c>
      <c r="C125" s="94"/>
      <c r="D125" s="33">
        <f>E125/125%</f>
        <v>3526400</v>
      </c>
      <c r="E125" s="38">
        <v>4408000</v>
      </c>
      <c r="F125" s="131" t="s">
        <v>128</v>
      </c>
      <c r="G125" s="131" t="s">
        <v>30</v>
      </c>
      <c r="H125" s="143"/>
      <c r="I125" s="131" t="s">
        <v>140</v>
      </c>
      <c r="J125" s="129" t="s">
        <v>48</v>
      </c>
    </row>
    <row r="126" spans="1:10" ht="12.75">
      <c r="A126" s="75">
        <v>45111</v>
      </c>
      <c r="B126" s="125" t="s">
        <v>141</v>
      </c>
      <c r="C126" s="97"/>
      <c r="D126" s="33">
        <f>E126/125%</f>
        <v>80000</v>
      </c>
      <c r="E126" s="126">
        <v>100000</v>
      </c>
      <c r="F126" s="144" t="s">
        <v>128</v>
      </c>
      <c r="G126" s="144" t="s">
        <v>30</v>
      </c>
      <c r="H126" s="145"/>
      <c r="I126" s="144" t="s">
        <v>140</v>
      </c>
      <c r="J126" s="140" t="s">
        <v>13</v>
      </c>
    </row>
    <row r="127" spans="1:10" ht="12.75">
      <c r="A127" s="75">
        <v>45111</v>
      </c>
      <c r="B127" s="127" t="s">
        <v>142</v>
      </c>
      <c r="C127" s="97"/>
      <c r="D127" s="33">
        <f>E127/125%</f>
        <v>20000</v>
      </c>
      <c r="E127" s="128">
        <v>25000</v>
      </c>
      <c r="F127" s="146"/>
      <c r="G127" s="146"/>
      <c r="H127" s="146"/>
      <c r="I127" s="146" t="s">
        <v>140</v>
      </c>
      <c r="J127" s="141" t="s">
        <v>13</v>
      </c>
    </row>
    <row r="128" spans="1:10" ht="12.75">
      <c r="A128" s="75">
        <v>45111</v>
      </c>
      <c r="B128" s="127" t="s">
        <v>143</v>
      </c>
      <c r="C128" s="94"/>
      <c r="D128" s="33">
        <f>E128/125%</f>
        <v>69600</v>
      </c>
      <c r="E128" s="128">
        <v>87000</v>
      </c>
      <c r="F128" s="146" t="s">
        <v>126</v>
      </c>
      <c r="G128" s="146" t="s">
        <v>67</v>
      </c>
      <c r="H128" s="146"/>
      <c r="I128" s="146"/>
      <c r="J128" s="141" t="s">
        <v>13</v>
      </c>
    </row>
    <row r="129" spans="1:10" ht="13.5" thickBot="1">
      <c r="A129" s="76"/>
      <c r="B129" s="63" t="s">
        <v>118</v>
      </c>
      <c r="C129" s="90"/>
      <c r="D129" s="39">
        <f>D123+D109</f>
        <v>3798152.380952381</v>
      </c>
      <c r="E129" s="39">
        <f>E123+E109</f>
        <v>4746300</v>
      </c>
      <c r="F129" s="117"/>
      <c r="G129" s="118"/>
      <c r="H129" s="118"/>
      <c r="I129" s="118"/>
      <c r="J129" s="118"/>
    </row>
    <row r="130" spans="1:10" ht="13.5" thickBot="1">
      <c r="A130" s="77"/>
      <c r="B130" s="78" t="s">
        <v>119</v>
      </c>
      <c r="C130" s="98"/>
      <c r="D130" s="40">
        <f>D129+D102</f>
        <v>5584805.108225108</v>
      </c>
      <c r="E130" s="40">
        <f>E129+E102</f>
        <v>6929700</v>
      </c>
      <c r="F130" s="13"/>
      <c r="G130" s="14"/>
      <c r="H130" s="14"/>
      <c r="I130" s="14"/>
      <c r="J130" s="14"/>
    </row>
    <row r="133" spans="1:8" ht="12.75">
      <c r="A133" s="147" t="s">
        <v>147</v>
      </c>
      <c r="B133" s="147"/>
      <c r="C133" s="147"/>
      <c r="D133" s="147"/>
      <c r="G133" s="148" t="s">
        <v>120</v>
      </c>
      <c r="H133" s="148"/>
    </row>
    <row r="134" spans="1:4" ht="12.75">
      <c r="A134" s="147" t="s">
        <v>121</v>
      </c>
      <c r="B134" s="147"/>
      <c r="C134" s="147"/>
      <c r="D134" s="147"/>
    </row>
    <row r="135" spans="1:8" ht="12.75">
      <c r="A135" s="147" t="s">
        <v>148</v>
      </c>
      <c r="B135" s="147"/>
      <c r="C135" s="147"/>
      <c r="D135" s="147"/>
      <c r="G135" s="148" t="s">
        <v>122</v>
      </c>
      <c r="H135" s="148"/>
    </row>
    <row r="138" spans="1:10" ht="29.25" customHeight="1">
      <c r="A138" s="149" t="s">
        <v>123</v>
      </c>
      <c r="B138" s="150"/>
      <c r="C138" s="150"/>
      <c r="D138" s="150"/>
      <c r="E138" s="150"/>
      <c r="F138" s="150"/>
      <c r="G138" s="150"/>
      <c r="H138" s="150"/>
      <c r="I138" s="150"/>
      <c r="J138" s="150"/>
    </row>
    <row r="139" ht="12.75">
      <c r="E139" s="15"/>
    </row>
    <row r="140" ht="12.75">
      <c r="E140" s="15"/>
    </row>
    <row r="141" ht="12.75">
      <c r="E141" s="15"/>
    </row>
  </sheetData>
  <sheetProtection/>
  <mergeCells count="7">
    <mergeCell ref="A135:D135"/>
    <mergeCell ref="G135:H135"/>
    <mergeCell ref="A138:J138"/>
    <mergeCell ref="A1:J1"/>
    <mergeCell ref="A133:D133"/>
    <mergeCell ref="G133:H133"/>
    <mergeCell ref="A134:D13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1996-10-14T23:33:28Z</dcterms:created>
  <dcterms:modified xsi:type="dcterms:W3CDTF">2013-12-19T08:56:06Z</dcterms:modified>
  <cp:category/>
  <cp:version/>
  <cp:contentType/>
  <cp:contentStatus/>
</cp:coreProperties>
</file>